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C:\Users\nzabaneh\Downloads\"/>
    </mc:Choice>
  </mc:AlternateContent>
  <xr:revisionPtr revIDLastSave="0" documentId="13_ncr:1_{4168364A-E7FE-4180-959D-D368EAEB043D}" xr6:coauthVersionLast="47" xr6:coauthVersionMax="47" xr10:uidLastSave="{00000000-0000-0000-0000-000000000000}"/>
  <bookViews>
    <workbookView xWindow="-110" yWindow="-110" windowWidth="19420" windowHeight="10420" firstSheet="2" activeTab="2" xr2:uid="{00000000-000D-0000-FFFF-FFFF00000000}"/>
  </bookViews>
  <sheets>
    <sheet name="Summary (CRDF)" sheetId="10" state="hidden" r:id="rId1"/>
    <sheet name="Lists" sheetId="3" r:id="rId2"/>
    <sheet name="Primary" sheetId="22" r:id="rId3"/>
    <sheet name="Costshares" sheetId="24" r:id="rId4"/>
    <sheet name="Training" sheetId="27" r:id="rId5"/>
    <sheet name="Budget Narrative" sheetId="12" r:id="rId6"/>
  </sheets>
  <definedNames>
    <definedName name="_xlnm.Print_Area" localSheetId="5">'Budget Narrative'!$B$2:$K$122</definedName>
    <definedName name="_xlnm.Print_Area" localSheetId="3">Costshares!$C$2:$M$264</definedName>
    <definedName name="_xlnm.Print_Area" localSheetId="2">Primary!$B$4:$K$334</definedName>
    <definedName name="_xlnm.Print_Area" localSheetId="4">Training!$B$3:$K$215</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8" i="22" l="1"/>
  <c r="J25" i="27"/>
  <c r="J26" i="27"/>
  <c r="J27" i="27"/>
  <c r="J28" i="27"/>
  <c r="J29" i="27"/>
  <c r="J30" i="27"/>
  <c r="J31" i="27"/>
  <c r="J32" i="27"/>
  <c r="J33" i="27"/>
  <c r="J24" i="27"/>
  <c r="J58" i="22"/>
  <c r="J59" i="22"/>
  <c r="J60" i="22"/>
  <c r="J61" i="22"/>
  <c r="J62" i="22"/>
  <c r="J63" i="22"/>
  <c r="J57" i="22"/>
  <c r="J64" i="22"/>
  <c r="J65" i="22"/>
  <c r="J66" i="22"/>
  <c r="G150" i="27"/>
  <c r="I150" i="27"/>
  <c r="H136" i="27"/>
  <c r="I136" i="27"/>
  <c r="F166" i="27"/>
  <c r="G146" i="27"/>
  <c r="H165" i="27"/>
  <c r="I165" i="27"/>
  <c r="H164" i="27"/>
  <c r="I164" i="27"/>
  <c r="H163" i="27"/>
  <c r="I163" i="27"/>
  <c r="H162" i="27"/>
  <c r="I162" i="27"/>
  <c r="H161" i="27"/>
  <c r="I161" i="27"/>
  <c r="H160" i="27"/>
  <c r="I160" i="27"/>
  <c r="H159" i="27"/>
  <c r="I159" i="27"/>
  <c r="H158" i="27"/>
  <c r="I158" i="27"/>
  <c r="H157" i="27"/>
  <c r="I157" i="27"/>
  <c r="H156" i="27"/>
  <c r="I156" i="27"/>
  <c r="G152" i="27"/>
  <c r="I152" i="27"/>
  <c r="G151" i="27"/>
  <c r="I151" i="27"/>
  <c r="G149" i="27"/>
  <c r="I149" i="27"/>
  <c r="H145" i="27"/>
  <c r="I145" i="27"/>
  <c r="H144" i="27"/>
  <c r="I144" i="27"/>
  <c r="H143" i="27"/>
  <c r="I143" i="27"/>
  <c r="H142" i="27"/>
  <c r="I142" i="27"/>
  <c r="H141" i="27"/>
  <c r="I141" i="27"/>
  <c r="H140" i="27"/>
  <c r="I140" i="27"/>
  <c r="H137" i="27"/>
  <c r="I137" i="27"/>
  <c r="H138" i="27"/>
  <c r="I138" i="27"/>
  <c r="H139" i="27"/>
  <c r="I139" i="27"/>
  <c r="I146" i="27"/>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67" i="22"/>
  <c r="J73" i="22" s="1"/>
  <c r="I310" i="22" s="1"/>
  <c r="J210" i="24" s="1"/>
  <c r="E18" i="22"/>
  <c r="J265" i="22"/>
  <c r="K179" i="24"/>
  <c r="K182" i="24" s="1"/>
  <c r="I172" i="22"/>
  <c r="E114" i="27"/>
  <c r="E90" i="27"/>
  <c r="E200" i="22"/>
  <c r="J228" i="24"/>
  <c r="J225" i="24"/>
  <c r="J224" i="24"/>
  <c r="J199" i="27"/>
  <c r="J198" i="27"/>
  <c r="J197" i="27"/>
  <c r="J196" i="27"/>
  <c r="J195" i="27"/>
  <c r="J194" i="27"/>
  <c r="J193" i="27"/>
  <c r="J192" i="27"/>
  <c r="J191" i="27"/>
  <c r="J190" i="27"/>
  <c r="J182" i="27"/>
  <c r="J181" i="27"/>
  <c r="J180" i="27"/>
  <c r="J179" i="27"/>
  <c r="J178" i="27"/>
  <c r="J173" i="27"/>
  <c r="J174" i="27"/>
  <c r="J175" i="27"/>
  <c r="J176" i="27"/>
  <c r="J177" i="27"/>
  <c r="J183" i="27"/>
  <c r="H169" i="27"/>
  <c r="J169" i="27"/>
  <c r="J170" i="27"/>
  <c r="F169" i="27"/>
  <c r="J124" i="27"/>
  <c r="I123" i="27"/>
  <c r="H123" i="27"/>
  <c r="G123" i="27"/>
  <c r="F123" i="27"/>
  <c r="E123" i="27"/>
  <c r="J122" i="27"/>
  <c r="I121" i="27"/>
  <c r="H121" i="27"/>
  <c r="G121" i="27"/>
  <c r="F121" i="27"/>
  <c r="E121" i="27"/>
  <c r="J120" i="27"/>
  <c r="I119" i="27"/>
  <c r="H119" i="27"/>
  <c r="G119" i="27"/>
  <c r="F119" i="27"/>
  <c r="E119" i="27"/>
  <c r="J118" i="27"/>
  <c r="I117" i="27"/>
  <c r="H117" i="27"/>
  <c r="G117" i="27"/>
  <c r="F117" i="27"/>
  <c r="E117" i="27"/>
  <c r="J116" i="27"/>
  <c r="J125" i="27"/>
  <c r="I115" i="27"/>
  <c r="H115" i="27"/>
  <c r="G115" i="27"/>
  <c r="F115" i="27"/>
  <c r="E115" i="27"/>
  <c r="J108" i="27"/>
  <c r="J107" i="27"/>
  <c r="J106" i="27"/>
  <c r="J105" i="27"/>
  <c r="J104" i="27"/>
  <c r="J100" i="27"/>
  <c r="J92" i="27"/>
  <c r="J94" i="27"/>
  <c r="J96" i="27"/>
  <c r="J98" i="27"/>
  <c r="J101" i="27"/>
  <c r="I99" i="27"/>
  <c r="H99" i="27"/>
  <c r="G99" i="27"/>
  <c r="F99" i="27"/>
  <c r="E99" i="27"/>
  <c r="I97" i="27"/>
  <c r="H97" i="27"/>
  <c r="G97" i="27"/>
  <c r="F97" i="27"/>
  <c r="E97" i="27"/>
  <c r="I95" i="27"/>
  <c r="H95" i="27"/>
  <c r="G95" i="27"/>
  <c r="F95" i="27"/>
  <c r="E95" i="27"/>
  <c r="I93" i="27"/>
  <c r="H93" i="27"/>
  <c r="G93" i="27"/>
  <c r="F93" i="27"/>
  <c r="E93" i="27"/>
  <c r="I91" i="27"/>
  <c r="H91" i="27"/>
  <c r="G91" i="27"/>
  <c r="F91" i="27"/>
  <c r="E91" i="27"/>
  <c r="J84" i="27"/>
  <c r="J83" i="27"/>
  <c r="J82" i="27"/>
  <c r="J81" i="27"/>
  <c r="J80" i="27"/>
  <c r="J76" i="27"/>
  <c r="J75" i="27"/>
  <c r="J74" i="27"/>
  <c r="J73" i="27"/>
  <c r="J72" i="27"/>
  <c r="J71" i="27"/>
  <c r="J70" i="27"/>
  <c r="J69" i="27"/>
  <c r="J68" i="27"/>
  <c r="J67" i="27"/>
  <c r="J63" i="27"/>
  <c r="J62" i="27"/>
  <c r="J61" i="27"/>
  <c r="J60" i="27"/>
  <c r="J59" i="27"/>
  <c r="J58" i="27"/>
  <c r="J57" i="27"/>
  <c r="J56" i="27"/>
  <c r="J55" i="27"/>
  <c r="J54" i="27"/>
  <c r="J64" i="27"/>
  <c r="J50" i="27"/>
  <c r="J49" i="27"/>
  <c r="J48" i="27"/>
  <c r="J47" i="27"/>
  <c r="J46" i="27"/>
  <c r="J45" i="27"/>
  <c r="J44" i="27"/>
  <c r="J43" i="27"/>
  <c r="J41" i="27"/>
  <c r="J42" i="27"/>
  <c r="J51" i="27"/>
  <c r="F17" i="27"/>
  <c r="E17" i="27"/>
  <c r="G16" i="27"/>
  <c r="G15" i="27"/>
  <c r="G14" i="27"/>
  <c r="J77" i="27"/>
  <c r="J226" i="24"/>
  <c r="E206" i="24"/>
  <c r="L200" i="24"/>
  <c r="J199" i="24"/>
  <c r="I199" i="24"/>
  <c r="H199" i="24"/>
  <c r="F199" i="24"/>
  <c r="E199" i="24"/>
  <c r="J198" i="24"/>
  <c r="I198" i="24"/>
  <c r="H198" i="24"/>
  <c r="F198" i="24"/>
  <c r="E198" i="24"/>
  <c r="L195" i="24"/>
  <c r="J194" i="24"/>
  <c r="I194" i="24"/>
  <c r="H194" i="24"/>
  <c r="G194" i="24"/>
  <c r="E194" i="24"/>
  <c r="J193" i="24"/>
  <c r="I193" i="24"/>
  <c r="H193" i="24"/>
  <c r="G193" i="24"/>
  <c r="E193" i="24"/>
  <c r="J192" i="24"/>
  <c r="I192" i="24"/>
  <c r="H192" i="24"/>
  <c r="G192" i="24"/>
  <c r="E192" i="24"/>
  <c r="J191" i="24"/>
  <c r="I191" i="24"/>
  <c r="H191" i="24"/>
  <c r="G191" i="24"/>
  <c r="E191" i="24"/>
  <c r="J190" i="24"/>
  <c r="I190" i="24"/>
  <c r="H190" i="24"/>
  <c r="G190" i="24"/>
  <c r="E190" i="24"/>
  <c r="J189" i="24"/>
  <c r="I189" i="24"/>
  <c r="H189" i="24"/>
  <c r="G189" i="24"/>
  <c r="E189" i="24"/>
  <c r="J188" i="24"/>
  <c r="I188" i="24"/>
  <c r="H188" i="24"/>
  <c r="G188" i="24"/>
  <c r="E188" i="24"/>
  <c r="J187" i="24"/>
  <c r="I187" i="24"/>
  <c r="H187" i="24"/>
  <c r="G187" i="24"/>
  <c r="E187" i="24"/>
  <c r="J186" i="24"/>
  <c r="I186" i="24"/>
  <c r="H186" i="24"/>
  <c r="G186" i="24"/>
  <c r="E186" i="24"/>
  <c r="H185" i="24"/>
  <c r="L182" i="24"/>
  <c r="J181" i="24"/>
  <c r="I181" i="24"/>
  <c r="H181" i="24"/>
  <c r="G181" i="24"/>
  <c r="F181" i="24"/>
  <c r="E181" i="24"/>
  <c r="J180" i="24"/>
  <c r="I180" i="24"/>
  <c r="H180" i="24"/>
  <c r="G180" i="24"/>
  <c r="F180" i="24"/>
  <c r="E180" i="24"/>
  <c r="J179" i="24"/>
  <c r="I179" i="24"/>
  <c r="H179" i="24"/>
  <c r="G179" i="24"/>
  <c r="F179" i="24"/>
  <c r="E179" i="24"/>
  <c r="L176" i="24"/>
  <c r="L212" i="24"/>
  <c r="J175" i="24"/>
  <c r="I175" i="24"/>
  <c r="H175" i="24"/>
  <c r="G175" i="24"/>
  <c r="F175" i="24"/>
  <c r="E175" i="24"/>
  <c r="J174" i="24"/>
  <c r="I174" i="24"/>
  <c r="H174" i="24"/>
  <c r="G174" i="24"/>
  <c r="F174" i="24"/>
  <c r="E174" i="24"/>
  <c r="J173" i="24"/>
  <c r="I173" i="24"/>
  <c r="H173" i="24"/>
  <c r="G173" i="24"/>
  <c r="F173" i="24"/>
  <c r="E173" i="24"/>
  <c r="J172" i="24"/>
  <c r="I172" i="24"/>
  <c r="H172" i="24"/>
  <c r="G172" i="24"/>
  <c r="F172" i="24"/>
  <c r="E172" i="24"/>
  <c r="J171" i="24"/>
  <c r="I171" i="24"/>
  <c r="H171" i="24"/>
  <c r="G171" i="24"/>
  <c r="F171" i="24"/>
  <c r="E171" i="24"/>
  <c r="J170" i="24"/>
  <c r="I170" i="24"/>
  <c r="H170" i="24"/>
  <c r="G170" i="24"/>
  <c r="L164" i="24"/>
  <c r="J163" i="24"/>
  <c r="I163" i="24"/>
  <c r="H163" i="24"/>
  <c r="F163" i="24"/>
  <c r="E163" i="24"/>
  <c r="J162" i="24"/>
  <c r="I162" i="24"/>
  <c r="H162" i="24"/>
  <c r="F162" i="24"/>
  <c r="E162" i="24"/>
  <c r="J158" i="24"/>
  <c r="I158" i="24"/>
  <c r="H158" i="24"/>
  <c r="G158" i="24"/>
  <c r="E158" i="24"/>
  <c r="J157" i="24"/>
  <c r="I157" i="24"/>
  <c r="H157" i="24"/>
  <c r="G157" i="24"/>
  <c r="E157" i="24"/>
  <c r="J156" i="24"/>
  <c r="I156" i="24"/>
  <c r="H156" i="24"/>
  <c r="G156" i="24"/>
  <c r="E156" i="24"/>
  <c r="J155" i="24"/>
  <c r="I155" i="24"/>
  <c r="H155" i="24"/>
  <c r="G155" i="24"/>
  <c r="E155" i="24"/>
  <c r="J154" i="24"/>
  <c r="I154" i="24"/>
  <c r="H154" i="24"/>
  <c r="G154" i="24"/>
  <c r="E154" i="24"/>
  <c r="J153" i="24"/>
  <c r="I153" i="24"/>
  <c r="H153" i="24"/>
  <c r="G153" i="24"/>
  <c r="E153" i="24"/>
  <c r="J152" i="24"/>
  <c r="I152" i="24"/>
  <c r="H152" i="24"/>
  <c r="G152" i="24"/>
  <c r="E152" i="24"/>
  <c r="J151" i="24"/>
  <c r="I151" i="24"/>
  <c r="H151" i="24"/>
  <c r="J150" i="24"/>
  <c r="I150" i="24"/>
  <c r="H150" i="24"/>
  <c r="G150" i="24"/>
  <c r="E150" i="24"/>
  <c r="J149" i="24"/>
  <c r="I149" i="24"/>
  <c r="H149" i="24"/>
  <c r="G149" i="24"/>
  <c r="E149" i="24"/>
  <c r="K148" i="24"/>
  <c r="J148" i="24"/>
  <c r="I148" i="24"/>
  <c r="H148" i="24"/>
  <c r="G148" i="24"/>
  <c r="L146" i="24"/>
  <c r="L140" i="24"/>
  <c r="L211" i="24"/>
  <c r="J145" i="24"/>
  <c r="I145" i="24"/>
  <c r="H145" i="24"/>
  <c r="G145" i="24"/>
  <c r="F145" i="24"/>
  <c r="E145" i="24"/>
  <c r="J144" i="24"/>
  <c r="I144" i="24"/>
  <c r="H144" i="24"/>
  <c r="G144" i="24"/>
  <c r="F144" i="24"/>
  <c r="E144" i="24"/>
  <c r="J143" i="24"/>
  <c r="I143" i="24"/>
  <c r="H143" i="24"/>
  <c r="G143" i="24"/>
  <c r="F143" i="24"/>
  <c r="E143" i="24"/>
  <c r="J139" i="24"/>
  <c r="I139" i="24"/>
  <c r="H139" i="24"/>
  <c r="G139" i="24"/>
  <c r="F139" i="24"/>
  <c r="J138" i="24"/>
  <c r="I138" i="24"/>
  <c r="H138" i="24"/>
  <c r="G138" i="24"/>
  <c r="F138" i="24"/>
  <c r="J137" i="24"/>
  <c r="I137" i="24"/>
  <c r="H137" i="24"/>
  <c r="G137" i="24"/>
  <c r="F137" i="24"/>
  <c r="J136" i="24"/>
  <c r="I136" i="24"/>
  <c r="H136" i="24"/>
  <c r="G136" i="24"/>
  <c r="F136" i="24"/>
  <c r="J135" i="24"/>
  <c r="I135" i="24"/>
  <c r="H135" i="24"/>
  <c r="G135" i="24"/>
  <c r="F135" i="24"/>
  <c r="J134" i="24"/>
  <c r="I134" i="24"/>
  <c r="H134" i="24"/>
  <c r="L126" i="24"/>
  <c r="L217" i="24"/>
  <c r="I125" i="24"/>
  <c r="H125" i="24"/>
  <c r="J125" i="24"/>
  <c r="G125" i="24"/>
  <c r="E125" i="24"/>
  <c r="I124" i="24"/>
  <c r="H124" i="24"/>
  <c r="J124" i="24" s="1"/>
  <c r="G124" i="24"/>
  <c r="E124" i="24"/>
  <c r="I123" i="24"/>
  <c r="J123" i="24" s="1"/>
  <c r="H123" i="24"/>
  <c r="G123" i="24"/>
  <c r="E123" i="24"/>
  <c r="I122" i="24"/>
  <c r="J122" i="24" s="1"/>
  <c r="H122" i="24"/>
  <c r="G122" i="24"/>
  <c r="E122" i="24"/>
  <c r="I121" i="24"/>
  <c r="H121" i="24"/>
  <c r="J121" i="24"/>
  <c r="G121" i="24"/>
  <c r="E121" i="24"/>
  <c r="I120" i="24"/>
  <c r="H120" i="24"/>
  <c r="J120" i="24"/>
  <c r="G120" i="24"/>
  <c r="E120" i="24"/>
  <c r="I119" i="24"/>
  <c r="J119" i="24" s="1"/>
  <c r="H119" i="24"/>
  <c r="G119" i="24"/>
  <c r="E119" i="24"/>
  <c r="I118" i="24"/>
  <c r="J118" i="24" s="1"/>
  <c r="H118" i="24"/>
  <c r="G118" i="24"/>
  <c r="E118" i="24"/>
  <c r="I117" i="24"/>
  <c r="H117" i="24"/>
  <c r="G117" i="24"/>
  <c r="E117" i="24"/>
  <c r="I116" i="24"/>
  <c r="H116" i="24"/>
  <c r="J116" i="24"/>
  <c r="J117" i="24"/>
  <c r="G116" i="24"/>
  <c r="E116" i="24"/>
  <c r="G115" i="24"/>
  <c r="L109" i="24"/>
  <c r="L216" i="24"/>
  <c r="I108" i="24"/>
  <c r="H108" i="24"/>
  <c r="J108" i="24" s="1"/>
  <c r="G108" i="24"/>
  <c r="E108" i="24"/>
  <c r="I107" i="24"/>
  <c r="J107" i="24" s="1"/>
  <c r="H107" i="24"/>
  <c r="G107" i="24"/>
  <c r="E107" i="24"/>
  <c r="I106" i="24"/>
  <c r="J106" i="24" s="1"/>
  <c r="H106" i="24"/>
  <c r="G106" i="24"/>
  <c r="E106" i="24"/>
  <c r="I105" i="24"/>
  <c r="H105" i="24"/>
  <c r="J105" i="24"/>
  <c r="G105" i="24"/>
  <c r="E105" i="24"/>
  <c r="I104" i="24"/>
  <c r="H104" i="24"/>
  <c r="J104" i="24"/>
  <c r="G104" i="24"/>
  <c r="E104" i="24"/>
  <c r="I103" i="24"/>
  <c r="J103" i="24" s="1"/>
  <c r="H103" i="24"/>
  <c r="I99" i="24"/>
  <c r="H99" i="24"/>
  <c r="J99" i="24"/>
  <c r="I100" i="24"/>
  <c r="J100" i="24" s="1"/>
  <c r="H100" i="24"/>
  <c r="I101" i="24"/>
  <c r="J101" i="24" s="1"/>
  <c r="H101" i="24"/>
  <c r="I102" i="24"/>
  <c r="H102" i="24"/>
  <c r="J102" i="24"/>
  <c r="G103" i="24"/>
  <c r="E103" i="24"/>
  <c r="G102" i="24"/>
  <c r="E102" i="24"/>
  <c r="G101" i="24"/>
  <c r="E101" i="24"/>
  <c r="G100" i="24"/>
  <c r="E100" i="24"/>
  <c r="G99" i="24"/>
  <c r="E99" i="24"/>
  <c r="L92" i="24"/>
  <c r="L215" i="24"/>
  <c r="I91" i="24"/>
  <c r="H91" i="24"/>
  <c r="J91" i="24"/>
  <c r="G91" i="24"/>
  <c r="E91" i="24"/>
  <c r="I90" i="24"/>
  <c r="H90" i="24"/>
  <c r="J90" i="24" s="1"/>
  <c r="G90" i="24"/>
  <c r="E90" i="24"/>
  <c r="I89" i="24"/>
  <c r="H89" i="24"/>
  <c r="J89" i="24"/>
  <c r="G89" i="24"/>
  <c r="E89" i="24"/>
  <c r="I88" i="24"/>
  <c r="J88" i="24" s="1"/>
  <c r="H88" i="24"/>
  <c r="G88" i="24"/>
  <c r="E88" i="24"/>
  <c r="I87" i="24"/>
  <c r="J87" i="24" s="1"/>
  <c r="H87" i="24"/>
  <c r="G87" i="24"/>
  <c r="E87" i="24"/>
  <c r="I86" i="24"/>
  <c r="H86" i="24"/>
  <c r="G86" i="24"/>
  <c r="E86" i="24"/>
  <c r="I85" i="24"/>
  <c r="H85" i="24"/>
  <c r="J85" i="24"/>
  <c r="G85" i="24"/>
  <c r="E85" i="24"/>
  <c r="I84" i="24"/>
  <c r="H84" i="24"/>
  <c r="J84" i="24"/>
  <c r="G84" i="24"/>
  <c r="E84" i="24"/>
  <c r="I83" i="24"/>
  <c r="J83" i="24" s="1"/>
  <c r="H83" i="24"/>
  <c r="G83" i="24"/>
  <c r="E83" i="24"/>
  <c r="I82" i="24"/>
  <c r="J82" i="24" s="1"/>
  <c r="H82" i="24"/>
  <c r="G82" i="24"/>
  <c r="E82" i="24"/>
  <c r="L75" i="24"/>
  <c r="L214" i="24"/>
  <c r="I74" i="24"/>
  <c r="J74" i="24" s="1"/>
  <c r="H74" i="24"/>
  <c r="G74" i="24"/>
  <c r="E74" i="24"/>
  <c r="I73" i="24"/>
  <c r="J73" i="24" s="1"/>
  <c r="H73" i="24"/>
  <c r="G73" i="24"/>
  <c r="E73" i="24"/>
  <c r="I72" i="24"/>
  <c r="H72" i="24"/>
  <c r="J72" i="24"/>
  <c r="G72" i="24"/>
  <c r="E72" i="24"/>
  <c r="I71" i="24"/>
  <c r="H71" i="24"/>
  <c r="J71" i="24"/>
  <c r="G71" i="24"/>
  <c r="E71" i="24"/>
  <c r="I70" i="24"/>
  <c r="J70" i="24" s="1"/>
  <c r="H70" i="24"/>
  <c r="G70" i="24"/>
  <c r="E70" i="24"/>
  <c r="I69" i="24"/>
  <c r="J69" i="24" s="1"/>
  <c r="H69" i="24"/>
  <c r="G69" i="24"/>
  <c r="E69" i="24"/>
  <c r="I68" i="24"/>
  <c r="H68" i="24"/>
  <c r="J68" i="24"/>
  <c r="G68" i="24"/>
  <c r="E68" i="24"/>
  <c r="I67" i="24"/>
  <c r="H67" i="24"/>
  <c r="J67" i="24" s="1"/>
  <c r="G67" i="24"/>
  <c r="E67" i="24"/>
  <c r="I66" i="24"/>
  <c r="H66" i="24"/>
  <c r="J66" i="24" s="1"/>
  <c r="I60" i="24"/>
  <c r="H60" i="24"/>
  <c r="J60" i="24"/>
  <c r="I61" i="24"/>
  <c r="J61" i="24" s="1"/>
  <c r="H61" i="24"/>
  <c r="I62" i="24"/>
  <c r="J62" i="24" s="1"/>
  <c r="H62" i="24"/>
  <c r="I63" i="24"/>
  <c r="H63" i="24"/>
  <c r="J63" i="24" s="1"/>
  <c r="I64" i="24"/>
  <c r="H64" i="24"/>
  <c r="J64" i="24"/>
  <c r="I65" i="24"/>
  <c r="J65" i="24" s="1"/>
  <c r="H65" i="24"/>
  <c r="G66" i="24"/>
  <c r="E66" i="24"/>
  <c r="G65" i="24"/>
  <c r="E65" i="24"/>
  <c r="G64" i="24"/>
  <c r="E64" i="24"/>
  <c r="G63" i="24"/>
  <c r="E63" i="24"/>
  <c r="G62" i="24"/>
  <c r="E62" i="24"/>
  <c r="G61" i="24"/>
  <c r="E61" i="24"/>
  <c r="G60" i="24"/>
  <c r="E60" i="24"/>
  <c r="L53" i="24"/>
  <c r="L213" i="24"/>
  <c r="L20" i="24"/>
  <c r="L209" i="24"/>
  <c r="L34" i="24"/>
  <c r="L210" i="24"/>
  <c r="L224" i="24"/>
  <c r="I52" i="24"/>
  <c r="J52" i="24" s="1"/>
  <c r="H52" i="24"/>
  <c r="G52" i="24"/>
  <c r="E52" i="24"/>
  <c r="I51" i="24"/>
  <c r="H51" i="24"/>
  <c r="J51" i="24"/>
  <c r="G51" i="24"/>
  <c r="E51" i="24"/>
  <c r="I50" i="24"/>
  <c r="H50" i="24"/>
  <c r="J50" i="24" s="1"/>
  <c r="G50" i="24"/>
  <c r="E50" i="24"/>
  <c r="I49" i="24"/>
  <c r="H49" i="24"/>
  <c r="J49" i="24"/>
  <c r="G49" i="24"/>
  <c r="E49" i="24"/>
  <c r="I48" i="24"/>
  <c r="J48" i="24" s="1"/>
  <c r="H48" i="24"/>
  <c r="G48" i="24"/>
  <c r="E48" i="24"/>
  <c r="I47" i="24"/>
  <c r="J47" i="24" s="1"/>
  <c r="H47" i="24"/>
  <c r="G47" i="24"/>
  <c r="E47" i="24"/>
  <c r="I46" i="24"/>
  <c r="H46" i="24"/>
  <c r="J46" i="24"/>
  <c r="G46" i="24"/>
  <c r="E46" i="24"/>
  <c r="I45" i="24"/>
  <c r="H45" i="24"/>
  <c r="J45" i="24" s="1"/>
  <c r="G45" i="24"/>
  <c r="E45" i="24"/>
  <c r="I44" i="24"/>
  <c r="J44" i="24" s="1"/>
  <c r="H44" i="24"/>
  <c r="G44" i="24"/>
  <c r="E44" i="24"/>
  <c r="I43" i="24"/>
  <c r="J43" i="24" s="1"/>
  <c r="H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J210" i="22"/>
  <c r="I210" i="22"/>
  <c r="H210" i="22"/>
  <c r="G210" i="22"/>
  <c r="F210" i="22"/>
  <c r="E210" i="22"/>
  <c r="J208" i="22"/>
  <c r="I208" i="22"/>
  <c r="H208" i="22"/>
  <c r="G208" i="22"/>
  <c r="F208" i="22"/>
  <c r="E208" i="22"/>
  <c r="J203" i="22"/>
  <c r="J206" i="22"/>
  <c r="I206" i="22"/>
  <c r="H206" i="22"/>
  <c r="G206" i="22"/>
  <c r="F206" i="22"/>
  <c r="E206" i="22"/>
  <c r="J204" i="22"/>
  <c r="I204" i="22"/>
  <c r="H204" i="22"/>
  <c r="G204" i="22"/>
  <c r="F204" i="22"/>
  <c r="E204" i="22"/>
  <c r="J202" i="22"/>
  <c r="I202" i="22"/>
  <c r="H202" i="22"/>
  <c r="G202" i="22"/>
  <c r="F202" i="22"/>
  <c r="E202" i="22"/>
  <c r="I173" i="22"/>
  <c r="I174" i="22"/>
  <c r="I175" i="22"/>
  <c r="I176" i="22"/>
  <c r="I177" i="22"/>
  <c r="I178" i="22"/>
  <c r="I171" i="22"/>
  <c r="I170" i="22"/>
  <c r="I169" i="22"/>
  <c r="I155" i="22"/>
  <c r="I156" i="22"/>
  <c r="I157" i="22"/>
  <c r="I152" i="22"/>
  <c r="I162" i="22" s="1"/>
  <c r="J189" i="22" s="1"/>
  <c r="I316" i="22" s="1"/>
  <c r="J216" i="24" s="1"/>
  <c r="I153" i="22"/>
  <c r="I154" i="22"/>
  <c r="I158" i="22"/>
  <c r="I159" i="22"/>
  <c r="I160" i="22"/>
  <c r="I161" i="22"/>
  <c r="I139" i="22"/>
  <c r="I140" i="22"/>
  <c r="I136" i="22"/>
  <c r="I137" i="22"/>
  <c r="I138" i="22"/>
  <c r="I141" i="22"/>
  <c r="I142" i="22"/>
  <c r="I143" i="22"/>
  <c r="I144" i="22"/>
  <c r="I126" i="22"/>
  <c r="I105" i="22"/>
  <c r="I106" i="22"/>
  <c r="I107" i="22"/>
  <c r="I101" i="22"/>
  <c r="I128" i="22" s="1"/>
  <c r="J185" i="22" s="1"/>
  <c r="I314" i="22" s="1"/>
  <c r="J214" i="24" s="1"/>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5" i="22"/>
  <c r="I94" i="22" s="1"/>
  <c r="J183" i="22" s="1"/>
  <c r="I91" i="22"/>
  <c r="I92" i="22"/>
  <c r="I93" i="22"/>
  <c r="K263" i="24"/>
  <c r="K10" i="24"/>
  <c r="K14" i="24"/>
  <c r="K18" i="24"/>
  <c r="K27" i="24"/>
  <c r="K34" i="24" s="1"/>
  <c r="K31" i="24"/>
  <c r="K13" i="24"/>
  <c r="K17" i="24"/>
  <c r="K30" i="24"/>
  <c r="K12" i="24"/>
  <c r="K16" i="24"/>
  <c r="K29" i="24"/>
  <c r="K33" i="24"/>
  <c r="K11" i="24"/>
  <c r="K15" i="24"/>
  <c r="K19" i="24"/>
  <c r="K28" i="24"/>
  <c r="K32" i="24"/>
  <c r="K143" i="24"/>
  <c r="L263" i="24"/>
  <c r="K269" i="24"/>
  <c r="J275" i="22"/>
  <c r="K181" i="24"/>
  <c r="J293" i="22"/>
  <c r="K199" i="24" s="1"/>
  <c r="K200" i="24" s="1"/>
  <c r="J292" i="22"/>
  <c r="J288" i="22"/>
  <c r="J287" i="22"/>
  <c r="K194" i="24" s="1"/>
  <c r="J286" i="22"/>
  <c r="K193" i="24" s="1"/>
  <c r="J285" i="22"/>
  <c r="K192" i="24" s="1"/>
  <c r="J284" i="22"/>
  <c r="K191" i="24"/>
  <c r="J283" i="22"/>
  <c r="K190" i="24"/>
  <c r="J282" i="22"/>
  <c r="J281" i="22"/>
  <c r="J279" i="22"/>
  <c r="K186" i="24" s="1"/>
  <c r="J280" i="22"/>
  <c r="G185" i="24"/>
  <c r="J270" i="22"/>
  <c r="J258" i="22"/>
  <c r="K175" i="24"/>
  <c r="J257" i="22"/>
  <c r="J256" i="22"/>
  <c r="J259" i="22" s="1"/>
  <c r="K173" i="24"/>
  <c r="J255" i="22"/>
  <c r="J254" i="22"/>
  <c r="K171" i="24"/>
  <c r="K172" i="24"/>
  <c r="K176" i="24" s="1"/>
  <c r="K174" i="24"/>
  <c r="J246" i="22"/>
  <c r="K163" i="24"/>
  <c r="J245" i="22"/>
  <c r="J247" i="22" s="1"/>
  <c r="J241" i="22"/>
  <c r="K158" i="24" s="1"/>
  <c r="J240" i="22"/>
  <c r="K157" i="24"/>
  <c r="J239" i="22"/>
  <c r="K156" i="24" s="1"/>
  <c r="J238" i="22"/>
  <c r="K155" i="24"/>
  <c r="J237" i="22"/>
  <c r="K154" i="24" s="1"/>
  <c r="J236" i="22"/>
  <c r="K153" i="24"/>
  <c r="J235" i="22"/>
  <c r="K152" i="24" s="1"/>
  <c r="J234" i="22"/>
  <c r="K151" i="24"/>
  <c r="J233" i="22"/>
  <c r="K150" i="24" s="1"/>
  <c r="J232" i="22"/>
  <c r="K149" i="24"/>
  <c r="J228" i="22"/>
  <c r="K145" i="24"/>
  <c r="J223" i="22"/>
  <c r="K144" i="24" s="1"/>
  <c r="K146" i="24" s="1"/>
  <c r="J211" i="22"/>
  <c r="K139" i="24" s="1"/>
  <c r="J209" i="22"/>
  <c r="K138" i="24" s="1"/>
  <c r="J207" i="22"/>
  <c r="K137" i="24" s="1"/>
  <c r="J205" i="22"/>
  <c r="K136" i="24" s="1"/>
  <c r="K135" i="24"/>
  <c r="H19" i="22"/>
  <c r="G19" i="22"/>
  <c r="E226" i="24"/>
  <c r="L227" i="24" s="1"/>
  <c r="L229" i="24" s="1"/>
  <c r="K267" i="24" s="1"/>
  <c r="J331" i="22" s="1"/>
  <c r="K189" i="24"/>
  <c r="K187" i="24"/>
  <c r="K185" i="24"/>
  <c r="K195" i="24" s="1"/>
  <c r="J229" i="22"/>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K198" i="24"/>
  <c r="J86" i="24"/>
  <c r="J15" i="10"/>
  <c r="K188" i="24"/>
  <c r="J34" i="27"/>
  <c r="J206" i="27"/>
  <c r="I145" i="22"/>
  <c r="J187" i="22" s="1"/>
  <c r="I315" i="22" s="1"/>
  <c r="J215" i="24" s="1"/>
  <c r="J109" i="27"/>
  <c r="J208" i="27"/>
  <c r="J85" i="27"/>
  <c r="J204" i="27"/>
  <c r="J242" i="22"/>
  <c r="I166" i="27"/>
  <c r="J289" i="22"/>
  <c r="F17" i="10"/>
  <c r="I179" i="22"/>
  <c r="J191" i="22" s="1"/>
  <c r="I317" i="22" s="1"/>
  <c r="J217" i="24" s="1"/>
  <c r="K180" i="24"/>
  <c r="J276" i="22"/>
  <c r="I153" i="27"/>
  <c r="J210" i="27"/>
  <c r="J11" i="10"/>
  <c r="F16" i="10"/>
  <c r="J16" i="10"/>
  <c r="G17" i="27"/>
  <c r="J200" i="27"/>
  <c r="J212" i="27"/>
  <c r="G221" i="24"/>
  <c r="J214" i="27"/>
  <c r="J223" i="24"/>
  <c r="J222" i="24"/>
  <c r="J220" i="24"/>
  <c r="K20" i="24" l="1"/>
  <c r="J50" i="22"/>
  <c r="J71" i="22" s="1"/>
  <c r="J126" i="24"/>
  <c r="I313" i="22"/>
  <c r="J213" i="24" s="1"/>
  <c r="J193" i="22"/>
  <c r="K140" i="24"/>
  <c r="J92" i="24"/>
  <c r="K159" i="24"/>
  <c r="J75" i="22"/>
  <c r="I309" i="22"/>
  <c r="J209" i="24" s="1"/>
  <c r="J53" i="24"/>
  <c r="J75" i="24"/>
  <c r="J109" i="24"/>
  <c r="K162" i="24"/>
  <c r="K164" i="24" s="1"/>
  <c r="E227" i="24"/>
  <c r="J294" i="22"/>
  <c r="J300" i="22" s="1"/>
  <c r="J212" i="22"/>
  <c r="J298" i="22" s="1"/>
  <c r="I311" i="22" s="1"/>
  <c r="J211" i="24" s="1"/>
  <c r="G222" i="24"/>
  <c r="J221" i="24"/>
  <c r="G223" i="24"/>
  <c r="G220" i="24"/>
  <c r="I312" i="22" l="1"/>
  <c r="J302" i="22"/>
  <c r="I321" i="22" l="1"/>
  <c r="I323" i="22" s="1"/>
  <c r="J329" i="22" s="1"/>
  <c r="J212" i="24"/>
  <c r="I320" i="22"/>
  <c r="J327" i="22" s="1"/>
  <c r="J333" i="22" l="1"/>
</calcChain>
</file>

<file path=xl/sharedStrings.xml><?xml version="1.0" encoding="utf-8"?>
<sst xmlns="http://schemas.openxmlformats.org/spreadsheetml/2006/main" count="724" uniqueCount="284">
  <si>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</si>
  <si>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</si>
  <si>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</si>
  <si>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</si>
  <si>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</si>
  <si>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</si>
  <si>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</si>
  <si>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</si>
  <si>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</si>
  <si>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</si>
  <si>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</si>
  <si>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</si>
  <si>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</si>
  <si>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</si>
  <si>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</si>
  <si>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</si>
  <si>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</si>
  <si>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</si>
  <si>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</si>
  <si>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</si>
  <si>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</si>
  <si>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</si>
  <si>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</si>
  <si>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</si>
  <si>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</si>
  <si>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</si>
  <si>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</si>
  <si>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</si>
  <si>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</si>
  <si>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</si>
  <si>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</si>
  <si>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</si>
  <si>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</si>
  <si>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</si>
  <si>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</si>
  <si>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</si>
  <si>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</si>
  <si>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</si>
  <si>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</si>
  <si>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</si>
  <si>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</si>
  <si>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</si>
  <si>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</si>
  <si>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</si>
  <si>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</si>
  <si>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</si>
  <si>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</si>
  <si>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</si>
  <si>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</si>
  <si>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</si>
  <si>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</si>
  <si>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</si>
  <si>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</si>
  <si>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</si>
  <si>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</si>
  <si>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</si>
  <si>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</si>
  <si>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</si>
  <si>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</si>
  <si>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</si>
  <si>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</si>
  <si>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</si>
  <si>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</si>
  <si>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</si>
  <si>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</si>
  <si>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</si>
  <si>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</si>
  <si>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</si>
  <si>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</si>
  <si>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</si>
  <si>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</si>
  <si>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</si>
  <si>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</si>
  <si>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</si>
  <si>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</si>
  <si>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</si>
  <si>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</si>
  <si>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</si>
  <si>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</si>
  <si>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</si>
  <si>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</si>
  <si>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</si>
  <si>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</si>
  <si>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</si>
  <si>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Proposal Title</t>
  </si>
  <si>
    <t>PI Name &amp; Institution</t>
  </si>
  <si>
    <t>Period of Performance for this Budget</t>
  </si>
  <si>
    <t>Months</t>
  </si>
  <si>
    <t>Start Date</t>
  </si>
  <si>
    <t>End Date</t>
  </si>
  <si>
    <t>mm/dd/yyyy</t>
  </si>
  <si>
    <t>Project Personnel Labor Compensation</t>
  </si>
  <si>
    <t>Name</t>
  </si>
  <si>
    <t>Title</t>
  </si>
  <si>
    <t>Project Position</t>
  </si>
  <si>
    <t>Subtotal - Labor</t>
  </si>
  <si>
    <t>Project Role</t>
  </si>
  <si>
    <t>Rate</t>
  </si>
  <si>
    <t>Subtotal - Honoraria</t>
  </si>
  <si>
    <t>Total Labor Compensation</t>
  </si>
  <si>
    <t>Equipment, Supplies, Services &amp; Other</t>
  </si>
  <si>
    <t># of units</t>
  </si>
  <si>
    <t>Supplies</t>
  </si>
  <si>
    <t>Subtotal - Supplies</t>
  </si>
  <si>
    <t>Services</t>
  </si>
  <si>
    <t>Service Description</t>
  </si>
  <si>
    <t>Is the provider identified?</t>
  </si>
  <si>
    <t>Subtotal - Services</t>
  </si>
  <si>
    <t>Subscriptions</t>
  </si>
  <si>
    <t>Subscription Description</t>
  </si>
  <si>
    <t>Provider Name</t>
  </si>
  <si>
    <t>Subtotal - Subscriptions</t>
  </si>
  <si>
    <t>Other Direct Costs</t>
  </si>
  <si>
    <t>[customize header]</t>
  </si>
  <si>
    <t>Subtotal - Other Direct Costs</t>
  </si>
  <si>
    <t>Total Equipment, Supplies, Services &amp; Other</t>
  </si>
  <si>
    <t>Project Personnel Travel</t>
  </si>
  <si>
    <t>Domestic Travel</t>
  </si>
  <si>
    <t>Transportation</t>
  </si>
  <si>
    <t>Mode of Transportation</t>
  </si>
  <si>
    <t>Subtotal - Transportation</t>
  </si>
  <si>
    <t>Per Diem</t>
  </si>
  <si>
    <t>Destination City/State:</t>
  </si>
  <si>
    <t xml:space="preserve"># of Travelers: </t>
  </si>
  <si>
    <t>Meals &amp; Incidentals Rate</t>
  </si>
  <si>
    <t>Lodging Rate</t>
  </si>
  <si>
    <t># Lodging Nights</t>
  </si>
  <si>
    <t>Duration of Trip (# days)</t>
  </si>
  <si>
    <t>Subtotal - Perdiem</t>
  </si>
  <si>
    <t>Miscellaneous</t>
  </si>
  <si>
    <t>Description</t>
  </si>
  <si>
    <t>Rate/Fee</t>
  </si>
  <si>
    <t>Ex: Parking</t>
  </si>
  <si>
    <t>Ex: Baggage</t>
  </si>
  <si>
    <t>Subtotal - Miscellaneous</t>
  </si>
  <si>
    <t>Registrations</t>
  </si>
  <si>
    <t>Event Title</t>
  </si>
  <si>
    <t>Fee</t>
  </si>
  <si>
    <t>Conference Registration</t>
  </si>
  <si>
    <t>Subtotal - Registrations</t>
  </si>
  <si>
    <t>International Travel</t>
  </si>
  <si>
    <t>Airfare</t>
  </si>
  <si>
    <t xml:space="preserve">
</t>
  </si>
  <si>
    <t>Subtotal - Airfare</t>
  </si>
  <si>
    <t>Ex: Visa</t>
  </si>
  <si>
    <t>Subtotal - Domestic Travel</t>
  </si>
  <si>
    <t>Subtotal - International Travel</t>
  </si>
  <si>
    <t>Total Project Personnel Travel Costs</t>
  </si>
  <si>
    <t>Indirect Costs</t>
  </si>
  <si>
    <t>Direct Costs</t>
  </si>
  <si>
    <t>Subaward (1)</t>
  </si>
  <si>
    <t>Subawardee:</t>
  </si>
  <si>
    <t>Subaward (2)</t>
  </si>
  <si>
    <t>Subaward (3)</t>
  </si>
  <si>
    <t>Subaward (4)</t>
  </si>
  <si>
    <t>Total Direct Costs</t>
  </si>
  <si>
    <t>Modified Total Direct Costs</t>
  </si>
  <si>
    <t>Indirect Rate</t>
  </si>
  <si>
    <t>Subtotal - Direct Costs</t>
  </si>
  <si>
    <t>Subtotal - Indirect Costs</t>
  </si>
  <si>
    <t>Subtotal - Costshares</t>
  </si>
  <si>
    <t>Total Award Cost</t>
  </si>
  <si>
    <t>•</t>
  </si>
  <si>
    <t>Additional Sections</t>
  </si>
  <si>
    <t>Click the buttons to visit additional sections of the grant budget, if applicable:</t>
  </si>
  <si>
    <t>Arranged by CRDF Global?</t>
  </si>
  <si>
    <t>Vendor</t>
  </si>
  <si>
    <t>Cost per person</t>
  </si>
  <si>
    <t>Subtotal - Travel Medical Insurance</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</si>
  <si>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</si>
  <si>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</si>
  <si>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</si>
  <si>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</si>
  <si>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</si>
  <si>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Per diem</t>
  </si>
  <si>
    <t>Destination</t>
  </si>
  <si>
    <t>Duration of Trip</t>
  </si>
  <si>
    <t>M&amp;IE Rate</t>
  </si>
  <si>
    <t>Subtotal - Per diem</t>
  </si>
  <si>
    <t>Event</t>
  </si>
  <si>
    <t>Costshared Indirect Costs</t>
  </si>
  <si>
    <t>Other Costshare Items</t>
  </si>
  <si>
    <t>In-Kind Contributions</t>
  </si>
  <si>
    <t>Subtotal - Other Costshares</t>
  </si>
  <si>
    <t>Total - Costshares</t>
  </si>
  <si>
    <t>Total - In-Kind Contributions</t>
  </si>
  <si>
    <t xml:space="preserve">INSTRUCTIONS:
Please enter all eligible anticipated project costs in their respective sections below.  As you progress through the template there will be blue boxes on the right that offer guidance and, in some cases, forecasting should this project be selected to award. 
There are multiple sections of the budget that ask "is a vendor identified?"  This question is asking if there is a vendor in mind for the specific line item at the time you fill out this budget.  You are not required to identify a vendor at this time.  Answering these questions with "no" does not in any way impact the merit of your project and will not affect the decision to award.
</t>
  </si>
  <si>
    <t>Training/Workshop</t>
  </si>
  <si>
    <t>Course Title</t>
  </si>
  <si>
    <t>Proposed Location</t>
  </si>
  <si>
    <t>Proposed Dates (or # of days)</t>
  </si>
  <si>
    <t>Anticipated Staffing &amp; Attendance</t>
  </si>
  <si>
    <r>
      <t xml:space="preserve">"Local" is defined as anyone </t>
    </r>
    <r>
      <rPr>
        <b/>
        <sz val="10"/>
        <color theme="1"/>
        <rFont val="Calibri"/>
        <family val="2"/>
        <scheme val="minor"/>
      </rPr>
      <t xml:space="preserve">who regularly resides within </t>
    </r>
    <r>
      <rPr>
        <b/>
        <sz val="10"/>
        <color rgb="FFFF0000"/>
        <rFont val="Calibri"/>
        <family val="2"/>
        <scheme val="minor"/>
      </rPr>
      <t>[enter distance here]</t>
    </r>
    <r>
      <rPr>
        <b/>
        <sz val="10"/>
        <color theme="1"/>
        <rFont val="Calibri"/>
        <family val="2"/>
        <scheme val="minor"/>
      </rPr>
      <t xml:space="preserve"> of the training/event location.</t>
    </r>
    <r>
      <rPr>
        <sz val="10"/>
        <color theme="1"/>
        <rFont val="Calibri"/>
        <family val="2"/>
        <scheme val="minor"/>
      </rPr>
      <t xml:space="preserve">  Local staff and attendees are not elligible to receive certain travel expenses.</t>
    </r>
  </si>
  <si>
    <t>Local</t>
  </si>
  <si>
    <t>Non-local</t>
  </si>
  <si>
    <t>Trainers/Speakers</t>
  </si>
  <si>
    <t>Administrative Staff</t>
  </si>
  <si>
    <t>Participants/Trainees</t>
  </si>
  <si>
    <t>Trainer/Speaker/Staff Honorarium</t>
  </si>
  <si>
    <t>Workshop Preparation</t>
  </si>
  <si>
    <t>Facilities &amp; Equipment</t>
  </si>
  <si>
    <t>Expense Description</t>
  </si>
  <si>
    <t># of Days</t>
  </si>
  <si>
    <t># units/day</t>
  </si>
  <si>
    <t>Rate/unit</t>
  </si>
  <si>
    <t>Venue Reservation (ex. Training room)</t>
  </si>
  <si>
    <t>Venue Reservation (ex. Laboratory)</t>
  </si>
  <si>
    <t>Audio-Visual Equipment</t>
  </si>
  <si>
    <t>Hotel room block</t>
  </si>
  <si>
    <t>Subtotal - Facilities &amp; Equipment</t>
  </si>
  <si>
    <t>Materials, Supplies, &amp; Consumables</t>
  </si>
  <si>
    <t># of People</t>
  </si>
  <si>
    <t># Units/Person</t>
  </si>
  <si>
    <t>Subtotal - Materials, Supplies, &amp; Consumables</t>
  </si>
  <si>
    <t>Literature &amp; Printing</t>
  </si>
  <si>
    <t>Handouts</t>
  </si>
  <si>
    <t>Certificates</t>
  </si>
  <si>
    <t>Name badges</t>
  </si>
  <si>
    <t>Binders</t>
  </si>
  <si>
    <t>Subtotal - Literature &amp; Printing</t>
  </si>
  <si>
    <t>Catering</t>
  </si>
  <si>
    <t>Meal</t>
  </si>
  <si>
    <t>Is vendor identified?</t>
  </si>
  <si>
    <t># units per person, per day</t>
  </si>
  <si>
    <t>Rate per unit</t>
  </si>
  <si>
    <t># people</t>
  </si>
  <si>
    <t># days</t>
  </si>
  <si>
    <t>Coffee Break</t>
  </si>
  <si>
    <t>Networking Dinner</t>
  </si>
  <si>
    <t>Subtotal - Catering</t>
  </si>
  <si>
    <t>Local Travel</t>
  </si>
  <si>
    <t>Mode of Ground Transport</t>
  </si>
  <si>
    <t>Ex: Tolls</t>
  </si>
  <si>
    <t>Non-Local Travel</t>
  </si>
  <si>
    <t>Mode of Transport</t>
  </si>
  <si>
    <t>In order to receive per diem the traveler must be in travel status for more than 12 hours, and live more than 50miles/80km or a 90 minute commute from the destination.</t>
  </si>
  <si>
    <t>M&amp;IE Allowances</t>
  </si>
  <si>
    <t>Trip Duration (# of days)</t>
  </si>
  <si>
    <t># of Recipients</t>
  </si>
  <si>
    <t>Subtotal - M&amp;IE Allowances</t>
  </si>
  <si>
    <t>M&amp;IE Deductions</t>
  </si>
  <si>
    <t>Category</t>
  </si>
  <si>
    <t># Recipients</t>
  </si>
  <si>
    <t># Days</t>
  </si>
  <si>
    <t>Subtotal - M&amp;IE Deductions</t>
  </si>
  <si>
    <t>Lodging Estimates</t>
  </si>
  <si>
    <t># Nights</t>
  </si>
  <si>
    <t>Subtotal - Lodging Estimate</t>
  </si>
  <si>
    <t>Group Transportation Services</t>
  </si>
  <si>
    <t>Pick-up Site</t>
  </si>
  <si>
    <t>Drop-off Site</t>
  </si>
  <si>
    <t>Is Vendor Identified?</t>
  </si>
  <si>
    <t>rate per trip</t>
  </si>
  <si>
    <t>trips per day</t>
  </si>
  <si>
    <t>Subtotal - Group Transport Services</t>
  </si>
  <si>
    <t>Subtotal - Workshop Prep</t>
  </si>
  <si>
    <t>Subtotal - Local Travel</t>
  </si>
  <si>
    <t>Subtotal - Non Local Travel</t>
  </si>
  <si>
    <t>Subtotal - Group Transport</t>
  </si>
  <si>
    <t>Total Training/Workshop</t>
  </si>
  <si>
    <t>Training/Workshop Budget Narrative</t>
  </si>
  <si>
    <t>Will the training take place at the host institution?  If so, what facilities and equipment can be provided by the host institution?</t>
  </si>
  <si>
    <t>[enter here]</t>
  </si>
  <si>
    <t>If the training will not take place at the host institution, what costs will be incurred to secure and use an outside location?</t>
  </si>
  <si>
    <t>If the training will not take place at the host institution, how will a venue and other associated vendors be sourced?</t>
  </si>
  <si>
    <t>What workshop materials, supplies, and consumables are needed for the training?  Why are they necessary?</t>
  </si>
  <si>
    <t>What workshop literature and associated printing is needed for the training?</t>
  </si>
  <si>
    <t>Please explain how the catering rates were derived?</t>
  </si>
  <si>
    <t>If a catering provider is already identified, please explain how they were sourced.</t>
  </si>
  <si>
    <t>If a catering provider is not currently identified, please explain how they will be sourced.</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</si>
  <si>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</si>
  <si>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</si>
  <si>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</si>
  <si>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</si>
  <si>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trainers, speakers, and administrative staff are needed for this project?  Please explain the necessity and uniqueness of each role so it is clear there are not duplicative efforts.</t>
  </si>
  <si>
    <t>Travel &amp; Transportation</t>
  </si>
  <si>
    <r>
      <t xml:space="preserve">•  </t>
    </r>
    <r>
      <rPr>
        <b/>
        <u/>
        <sz val="10"/>
        <color theme="1"/>
        <rFont val="Calibri"/>
        <family val="2"/>
        <scheme val="minor"/>
      </rPr>
      <t>Local personnel</t>
    </r>
    <r>
      <rPr>
        <sz val="10"/>
        <color theme="1"/>
        <rFont val="Calibri"/>
        <family val="2"/>
        <scheme val="minor"/>
      </rPr>
      <t xml:space="preserve"> regularly reside within 80km of the event location
•  </t>
    </r>
    <r>
      <rPr>
        <b/>
        <u/>
        <sz val="10"/>
        <color theme="1"/>
        <rFont val="Calibri"/>
        <family val="2"/>
        <scheme val="minor"/>
      </rPr>
      <t>Non-local personnel</t>
    </r>
    <r>
      <rPr>
        <sz val="10"/>
        <color theme="1"/>
        <rFont val="Calibri"/>
        <family val="2"/>
        <scheme val="minor"/>
      </rPr>
      <t xml:space="preserve"> live more than 80km from the event venue.
•  </t>
    </r>
    <r>
      <rPr>
        <b/>
        <u/>
        <sz val="10"/>
        <color theme="1"/>
        <rFont val="Calibri"/>
        <family val="2"/>
        <scheme val="minor"/>
      </rPr>
      <t>Ground transportation</t>
    </r>
    <r>
      <rPr>
        <sz val="10"/>
        <color theme="1"/>
        <rFont val="Calibri"/>
        <family val="2"/>
        <scheme val="minor"/>
      </rPr>
      <t xml:space="preserve"> is individual participants' travel to the training venue from the hotel or public transportation station.
•  </t>
    </r>
    <r>
      <rPr>
        <b/>
        <u/>
        <sz val="10"/>
        <color theme="1"/>
        <rFont val="Calibri"/>
        <family val="2"/>
        <scheme val="minor"/>
      </rPr>
      <t>Group transportation</t>
    </r>
    <r>
      <rPr>
        <sz val="10"/>
        <color theme="1"/>
        <rFont val="Calibri"/>
        <family val="2"/>
        <scheme val="minor"/>
      </rPr>
      <t xml:space="preserve"> is any consolidated transportation taken as a group (ex: shuttle between training venue and laboratory.)</t>
    </r>
  </si>
  <si>
    <t>Local participants are ineligible to receive most travel support on this project.  They are eligible to receive financial compensation for inexpenses incurred to travel to/from the event venue(s).  What types of transportation cost are anticipated for local participants?</t>
  </si>
  <si>
    <t>What transportation costs are required for non-local personnel?</t>
  </si>
  <si>
    <t>How were the per diem rates formulated?  What are the rates based on?</t>
  </si>
  <si>
    <t>Emergency travel medical insurance is required for non-local personnel.  CRDF Global has a precompeted vendor that provides emergency travel medical insurance coverage, do you intend to use this vendor?  If not, please explain how you intend to provide such coverage to non-local personnel.</t>
  </si>
  <si>
    <t>Group Transportation</t>
  </si>
  <si>
    <t>Does the project require group transportation during the training dates and venue(s)?  If so, please detail the trips that will require group transportation between sites.</t>
  </si>
  <si>
    <t>If group transportation is required, how will it be arranged?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</si>
</sst>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_);[Red]\(&quot;$&quot;#,##0\)"/>
    <numFmt numFmtId="165" formatCode="_(&quot;$&quot;* #,##0.00_);_(&quot;$&quot;* \(#,##0.00\);_(&quot;$&quot;* &quot;-&quot;??_);_(@_)"/>
    <numFmt numFmtId="166" formatCode="&quot;$&quot;#,##0.00"/>
    <numFmt numFmtId="167" formatCode="0.000"/>
  </numFmts>
  <fonts count="2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u/>
      <sz val="11"/>
      <color theme="1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sz val="12"/>
      <color theme="1"/>
      <name val="Calibri"/>
      <family val="2"/>
      <scheme val="minor"/>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9"/>
      <color theme="1"/>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75">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theme="0" tint="-0.34998626667073579"/>
      </right>
      <top style="thin">
        <color theme="0" tint="-0.34998626667073579"/>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theme="0" tint="-0.34998626667073579"/>
      </right>
      <top/>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bottom style="thin">
        <color indexed="64"/>
      </bottom>
      <diagonal/>
    </border>
    <border>
      <left style="thin">
        <color theme="0" tint="-0.34998626667073579"/>
      </left>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top style="thin">
        <color indexed="64"/>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auto="1"/>
      </right>
      <top style="thin">
        <color indexed="64"/>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style="thin">
        <color theme="0" tint="-0.34998626667073579"/>
      </left>
      <right style="thin">
        <color theme="0" tint="-0.34998626667073579"/>
      </right>
      <top/>
      <bottom style="thin">
        <color indexed="64"/>
      </bottom>
      <diagonal/>
    </border>
    <border>
      <left/>
      <right/>
      <top/>
      <bottom style="thin">
        <color theme="3" tint="0.59996337778862885"/>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theme="0" tint="-0.34998626667073579"/>
      </left>
      <right/>
      <top style="thin">
        <color theme="0" tint="-0.34998626667073579"/>
      </top>
      <bottom style="thin">
        <color auto="1"/>
      </bottom>
      <diagonal/>
    </border>
    <border>
      <left style="thin">
        <color auto="1"/>
      </left>
      <right style="thin">
        <color auto="1"/>
      </right>
      <top/>
      <bottom style="thin">
        <color auto="1"/>
      </bottom>
      <diagonal/>
    </border>
    <border>
      <left/>
      <right/>
      <top style="thin">
        <color theme="3" tint="0.59996337778862885"/>
      </top>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style="thin">
        <color auto="1"/>
      </left>
      <right style="thin">
        <color auto="1"/>
      </right>
      <top/>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auto="1"/>
      </left>
      <right/>
      <top style="thin">
        <color theme="3" tint="0.59996337778862885"/>
      </top>
      <bottom style="thin">
        <color theme="0" tint="-0.34998626667073579"/>
      </bottom>
      <diagonal/>
    </border>
    <border>
      <left style="thin">
        <color auto="1"/>
      </left>
      <right/>
      <top style="thin">
        <color theme="0" tint="-0.34998626667073579"/>
      </top>
      <bottom style="thin">
        <color theme="0" tint="-0.34998626667073579"/>
      </bottom>
      <diagonal/>
    </border>
    <border>
      <left style="thin">
        <color auto="1"/>
      </left>
      <right/>
      <top style="thin">
        <color theme="0" tint="-0.34998626667073579"/>
      </top>
      <bottom style="thin">
        <color auto="1"/>
      </bottom>
      <diagonal/>
    </border>
    <border>
      <left style="thin">
        <color theme="0" tint="-0.34998626667073579"/>
      </left>
      <right style="thin">
        <color auto="1"/>
      </right>
      <top/>
      <bottom/>
      <diagonal/>
    </border>
    <border>
      <left style="thin">
        <color theme="0" tint="-0.34998626667073579"/>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
      <left style="thin">
        <color auto="1"/>
      </left>
      <right/>
      <top/>
      <bottom style="thin">
        <color theme="0" tint="-0.34998626667073579"/>
      </bottom>
      <diagonal/>
    </border>
  </borders>
  <cellStyleXfs count="4">
    <xf numFmtId="0" fontId="0" fillId="0" borderId="0"/>
    <xf numFmtId="9" fontId="1" fillId="0" borderId="0" applyFont="0" applyFill="0" applyBorder="0" applyAlignment="0" applyProtection="0"/>
    <xf numFmtId="0" fontId="10" fillId="0" borderId="0" applyNumberFormat="0" applyFill="0" applyBorder="0" applyAlignment="0" applyProtection="0"/>
    <xf numFmtId="165" fontId="1" fillId="0" borderId="0" applyFont="0" applyFill="0" applyBorder="0" applyAlignment="0" applyProtection="0"/>
  </cellStyleXfs>
  <cellXfs count="491">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6"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2" xfId="0" applyFill="1" applyBorder="1"/>
    <xf numFmtId="0" fontId="0" fillId="5" borderId="21" xfId="0" applyFill="1" applyBorder="1"/>
    <xf numFmtId="0" fontId="4" fillId="5" borderId="21" xfId="0" applyFont="1" applyFill="1" applyBorder="1"/>
    <xf numFmtId="0" fontId="0" fillId="5" borderId="23" xfId="0" applyFill="1" applyBorder="1"/>
    <xf numFmtId="0" fontId="5" fillId="0" borderId="6" xfId="0" applyFont="1" applyBorder="1"/>
    <xf numFmtId="0" fontId="0" fillId="4" borderId="0" xfId="0" applyFill="1"/>
    <xf numFmtId="0" fontId="5" fillId="4" borderId="0" xfId="0" applyFont="1" applyFill="1" applyAlignment="1">
      <alignment horizontal="center"/>
    </xf>
    <xf numFmtId="0" fontId="5" fillId="0" borderId="2" xfId="0" applyFont="1" applyBorder="1" applyAlignment="1">
      <alignment horizontal="center"/>
    </xf>
    <xf numFmtId="0" fontId="5" fillId="7" borderId="2" xfId="0" applyFont="1" applyFill="1" applyBorder="1" applyAlignment="1">
      <alignment horizontal="center"/>
    </xf>
    <xf numFmtId="166" fontId="5" fillId="0" borderId="4" xfId="0" applyNumberFormat="1" applyFont="1" applyBorder="1" applyAlignment="1">
      <alignment horizontal="center"/>
    </xf>
    <xf numFmtId="0" fontId="0" fillId="4" borderId="5" xfId="0" applyFill="1" applyBorder="1"/>
    <xf numFmtId="166" fontId="5" fillId="0" borderId="11" xfId="0" applyNumberFormat="1" applyFont="1" applyBorder="1"/>
    <xf numFmtId="0" fontId="7" fillId="2" borderId="16" xfId="0" applyFont="1" applyFill="1" applyBorder="1"/>
    <xf numFmtId="166" fontId="7" fillId="2" borderId="17" xfId="0" applyNumberFormat="1" applyFont="1" applyFill="1" applyBorder="1"/>
    <xf numFmtId="0" fontId="0" fillId="4" borderId="27" xfId="0" applyFill="1" applyBorder="1"/>
    <xf numFmtId="0" fontId="0" fillId="4" borderId="28" xfId="0" applyFill="1" applyBorder="1"/>
    <xf numFmtId="0" fontId="0" fillId="4" borderId="29" xfId="0" applyFill="1" applyBorder="1"/>
    <xf numFmtId="0" fontId="0" fillId="4" borderId="19" xfId="0" applyFill="1" applyBorder="1"/>
    <xf numFmtId="0" fontId="5" fillId="5" borderId="18" xfId="0" applyFont="1" applyFill="1" applyBorder="1"/>
    <xf numFmtId="0" fontId="0" fillId="0" borderId="6" xfId="0" applyBorder="1"/>
    <xf numFmtId="166" fontId="5" fillId="0" borderId="14" xfId="0" applyNumberFormat="1" applyFont="1"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6" fontId="7" fillId="2" borderId="0" xfId="0" applyNumberFormat="1" applyFont="1" applyFill="1"/>
    <xf numFmtId="0" fontId="0" fillId="8" borderId="0" xfId="0" applyFill="1"/>
    <xf numFmtId="0" fontId="6" fillId="8" borderId="0" xfId="0" applyFont="1" applyFill="1"/>
    <xf numFmtId="0" fontId="2" fillId="8" borderId="0" xfId="0" applyFont="1" applyFill="1"/>
    <xf numFmtId="0" fontId="0" fillId="9" borderId="0" xfId="0" applyFill="1"/>
    <xf numFmtId="0" fontId="6" fillId="9" borderId="0" xfId="0" applyFont="1" applyFill="1"/>
    <xf numFmtId="0" fontId="2" fillId="9" borderId="0" xfId="0" applyFont="1" applyFill="1"/>
    <xf numFmtId="166" fontId="2" fillId="8" borderId="0" xfId="0" applyNumberFormat="1" applyFont="1" applyFill="1" applyAlignment="1">
      <alignment horizontal="right"/>
    </xf>
    <xf numFmtId="166" fontId="2" fillId="9" borderId="0" xfId="0" applyNumberFormat="1" applyFont="1" applyFill="1" applyAlignment="1">
      <alignment horizontal="right"/>
    </xf>
    <xf numFmtId="0" fontId="0" fillId="4" borderId="6" xfId="0" applyFill="1" applyBorder="1"/>
    <xf numFmtId="0" fontId="0" fillId="4" borderId="7" xfId="0" applyFill="1" applyBorder="1"/>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4" borderId="18" xfId="0" applyFill="1" applyBorder="1"/>
    <xf numFmtId="0" fontId="5" fillId="4" borderId="28" xfId="0" applyFont="1" applyFill="1" applyBorder="1"/>
    <xf numFmtId="0" fontId="5" fillId="4" borderId="0" xfId="0" applyFont="1" applyFill="1" applyAlignment="1">
      <alignment horizontal="right"/>
    </xf>
    <xf numFmtId="0" fontId="0" fillId="4" borderId="0" xfId="0" applyFill="1" applyAlignment="1">
      <alignment horizontal="center"/>
    </xf>
    <xf numFmtId="0" fontId="5" fillId="4" borderId="19" xfId="0" applyFont="1" applyFill="1" applyBorder="1" applyAlignment="1">
      <alignment horizontal="right"/>
    </xf>
    <xf numFmtId="0" fontId="5" fillId="0" borderId="31" xfId="0" applyFont="1" applyBorder="1" applyAlignment="1">
      <alignment horizontal="center"/>
    </xf>
    <xf numFmtId="0" fontId="5" fillId="4" borderId="29" xfId="0" applyFont="1" applyFill="1" applyBorder="1" applyAlignment="1">
      <alignment horizontal="right"/>
    </xf>
    <xf numFmtId="166" fontId="5" fillId="0" borderId="2" xfId="0" applyNumberFormat="1" applyFont="1" applyBorder="1" applyAlignment="1">
      <alignment horizontal="center"/>
    </xf>
    <xf numFmtId="166" fontId="5" fillId="0" borderId="9" xfId="0" applyNumberFormat="1" applyFont="1" applyBorder="1"/>
    <xf numFmtId="0" fontId="5" fillId="0" borderId="37" xfId="0" applyFont="1" applyBorder="1" applyAlignment="1">
      <alignment horizontal="center"/>
    </xf>
    <xf numFmtId="0" fontId="5" fillId="7" borderId="9" xfId="0" applyFont="1" applyFill="1" applyBorder="1" applyAlignment="1">
      <alignment horizontal="right"/>
    </xf>
    <xf numFmtId="0" fontId="5" fillId="7" borderId="35" xfId="0" applyFont="1" applyFill="1" applyBorder="1" applyAlignment="1">
      <alignment horizontal="center"/>
    </xf>
    <xf numFmtId="0" fontId="5" fillId="7" borderId="36" xfId="0" applyFont="1" applyFill="1" applyBorder="1" applyAlignment="1">
      <alignment horizontal="right"/>
    </xf>
    <xf numFmtId="0" fontId="11" fillId="0" borderId="0" xfId="0" applyFont="1"/>
    <xf numFmtId="0" fontId="9" fillId="10"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0" fontId="7" fillId="2" borderId="15" xfId="0" applyFont="1" applyFill="1" applyBorder="1"/>
    <xf numFmtId="0" fontId="5" fillId="4" borderId="39" xfId="0" applyFont="1" applyFill="1" applyBorder="1" applyAlignment="1">
      <alignment horizontal="right"/>
    </xf>
    <xf numFmtId="166" fontId="5" fillId="0" borderId="2" xfId="3"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41" xfId="0" applyFont="1" applyBorder="1"/>
    <xf numFmtId="0" fontId="5" fillId="0" borderId="24" xfId="0" applyFont="1" applyBorder="1"/>
    <xf numFmtId="0" fontId="5" fillId="0" borderId="40" xfId="0" applyFont="1" applyBorder="1"/>
    <xf numFmtId="0" fontId="5" fillId="0" borderId="1" xfId="0" applyFont="1" applyBorder="1"/>
    <xf numFmtId="0" fontId="5" fillId="0" borderId="44" xfId="0" applyFont="1" applyBorder="1"/>
    <xf numFmtId="0" fontId="5" fillId="0" borderId="3" xfId="0" applyFont="1" applyBorder="1"/>
    <xf numFmtId="0" fontId="13" fillId="2" borderId="18" xfId="0" applyFont="1" applyFill="1" applyBorder="1"/>
    <xf numFmtId="0" fontId="13" fillId="2" borderId="0" xfId="0" applyFont="1" applyFill="1"/>
    <xf numFmtId="0" fontId="5" fillId="11" borderId="18" xfId="0" applyFont="1" applyFill="1" applyBorder="1"/>
    <xf numFmtId="0" fontId="7" fillId="11" borderId="0" xfId="0" applyFont="1" applyFill="1"/>
    <xf numFmtId="0" fontId="5" fillId="0" borderId="18" xfId="0" applyFont="1" applyBorder="1"/>
    <xf numFmtId="0" fontId="5" fillId="12" borderId="15" xfId="0" applyFont="1" applyFill="1" applyBorder="1"/>
    <xf numFmtId="0" fontId="7" fillId="12" borderId="16" xfId="0" applyFont="1" applyFill="1" applyBorder="1"/>
    <xf numFmtId="0" fontId="5" fillId="0" borderId="3" xfId="0" applyFont="1" applyBorder="1" applyAlignment="1">
      <alignment horizontal="right"/>
    </xf>
    <xf numFmtId="0" fontId="5" fillId="5" borderId="7" xfId="0" applyFont="1" applyFill="1" applyBorder="1"/>
    <xf numFmtId="0" fontId="7" fillId="0" borderId="6" xfId="0" applyFont="1" applyBorder="1"/>
    <xf numFmtId="0" fontId="9" fillId="0" borderId="0" xfId="0" applyFont="1"/>
    <xf numFmtId="0" fontId="12" fillId="0" borderId="0" xfId="0" applyFont="1"/>
    <xf numFmtId="0" fontId="0" fillId="0" borderId="21" xfId="0" applyBorder="1"/>
    <xf numFmtId="0" fontId="4" fillId="0" borderId="21"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3" fillId="0" borderId="0" xfId="0" applyFont="1"/>
    <xf numFmtId="0" fontId="15" fillId="5" borderId="18" xfId="0" applyFont="1" applyFill="1" applyBorder="1"/>
    <xf numFmtId="0" fontId="15" fillId="8" borderId="0" xfId="0" applyFont="1" applyFill="1"/>
    <xf numFmtId="0" fontId="15" fillId="5" borderId="19" xfId="0" applyFont="1" applyFill="1" applyBorder="1"/>
    <xf numFmtId="0" fontId="15" fillId="0" borderId="0" xfId="0" applyFont="1"/>
    <xf numFmtId="0" fontId="15" fillId="5" borderId="0" xfId="0" applyFont="1" applyFill="1"/>
    <xf numFmtId="0" fontId="5" fillId="4" borderId="27"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4" borderId="0" xfId="0" applyFill="1"/>
    <xf numFmtId="0" fontId="6" fillId="14" borderId="0" xfId="0" applyFont="1" applyFill="1"/>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3" borderId="48" xfId="0" applyFont="1" applyFill="1" applyBorder="1" applyAlignment="1">
      <alignment horizontal="right"/>
    </xf>
    <xf numFmtId="166" fontId="5" fillId="13" borderId="48" xfId="0" applyNumberFormat="1" applyFont="1" applyFill="1" applyBorder="1" applyAlignment="1">
      <alignment horizontal="right"/>
    </xf>
    <xf numFmtId="166" fontId="5" fillId="15" borderId="47" xfId="0" applyNumberFormat="1" applyFont="1" applyFill="1" applyBorder="1" applyAlignment="1">
      <alignment horizontal="right"/>
    </xf>
    <xf numFmtId="0" fontId="7" fillId="2" borderId="56" xfId="0" applyFont="1" applyFill="1" applyBorder="1"/>
    <xf numFmtId="166" fontId="7" fillId="2" borderId="55" xfId="0" applyNumberFormat="1" applyFont="1" applyFill="1" applyBorder="1"/>
    <xf numFmtId="0" fontId="5" fillId="15" borderId="47" xfId="0" applyFont="1" applyFill="1" applyBorder="1" applyAlignment="1">
      <alignment horizontal="right"/>
    </xf>
    <xf numFmtId="0" fontId="5" fillId="5" borderId="6" xfId="0" applyFont="1" applyFill="1" applyBorder="1"/>
    <xf numFmtId="0" fontId="5" fillId="0" borderId="21" xfId="0" applyFont="1" applyBorder="1"/>
    <xf numFmtId="0" fontId="9" fillId="3" borderId="0" xfId="0" applyFont="1" applyFill="1"/>
    <xf numFmtId="166" fontId="5" fillId="5" borderId="16" xfId="0" applyNumberFormat="1" applyFont="1" applyFill="1" applyBorder="1" applyAlignment="1">
      <alignment horizontal="right"/>
    </xf>
    <xf numFmtId="166" fontId="5" fillId="0" borderId="0" xfId="0" applyNumberFormat="1" applyFont="1" applyAlignment="1">
      <alignment horizontal="right"/>
    </xf>
    <xf numFmtId="0" fontId="5" fillId="5" borderId="21"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6" fontId="7" fillId="15" borderId="47" xfId="0" applyNumberFormat="1" applyFont="1" applyFill="1" applyBorder="1"/>
    <xf numFmtId="0" fontId="7" fillId="2" borderId="0" xfId="0" applyFont="1" applyFill="1" applyAlignment="1">
      <alignment horizontal="left"/>
    </xf>
    <xf numFmtId="2" fontId="5" fillId="0" borderId="2" xfId="1" applyNumberFormat="1" applyFont="1" applyBorder="1"/>
    <xf numFmtId="166" fontId="5" fillId="0" borderId="4" xfId="0" applyNumberFormat="1" applyFont="1" applyBorder="1"/>
    <xf numFmtId="2" fontId="5" fillId="0" borderId="4" xfId="1" applyNumberFormat="1" applyFont="1" applyBorder="1"/>
    <xf numFmtId="166" fontId="5" fillId="0" borderId="41" xfId="0" applyNumberFormat="1" applyFont="1" applyBorder="1"/>
    <xf numFmtId="166" fontId="7" fillId="15" borderId="50" xfId="0" applyNumberFormat="1" applyFont="1" applyFill="1" applyBorder="1"/>
    <xf numFmtId="0" fontId="5" fillId="0" borderId="12" xfId="0" applyFont="1" applyBorder="1" applyAlignment="1">
      <alignment horizontal="center"/>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6" fontId="5" fillId="0" borderId="14" xfId="0" applyNumberFormat="1" applyFont="1" applyBorder="1" applyAlignment="1">
      <alignment horizontal="right"/>
    </xf>
    <xf numFmtId="166" fontId="5" fillId="4" borderId="28" xfId="0" applyNumberFormat="1" applyFont="1" applyFill="1" applyBorder="1" applyAlignment="1">
      <alignment horizontal="center"/>
    </xf>
    <xf numFmtId="166" fontId="5" fillId="4" borderId="29" xfId="0" applyNumberFormat="1" applyFont="1" applyFill="1" applyBorder="1" applyAlignment="1">
      <alignment horizontal="right"/>
    </xf>
    <xf numFmtId="2" fontId="5" fillId="4" borderId="28" xfId="0" applyNumberFormat="1" applyFont="1" applyFill="1" applyBorder="1" applyAlignment="1">
      <alignment horizontal="center"/>
    </xf>
    <xf numFmtId="166" fontId="7" fillId="15" borderId="47" xfId="0" applyNumberFormat="1" applyFont="1" applyFill="1" applyBorder="1" applyAlignment="1">
      <alignment horizontal="right"/>
    </xf>
    <xf numFmtId="0" fontId="0" fillId="2" borderId="56" xfId="0" applyFill="1" applyBorder="1"/>
    <xf numFmtId="0" fontId="5" fillId="2" borderId="56" xfId="0" applyFont="1" applyFill="1" applyBorder="1"/>
    <xf numFmtId="0" fontId="7" fillId="2" borderId="56" xfId="0" applyFont="1" applyFill="1" applyBorder="1" applyAlignment="1">
      <alignment horizontal="left"/>
    </xf>
    <xf numFmtId="0" fontId="7" fillId="2" borderId="56"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30" xfId="0" applyFont="1" applyBorder="1" applyAlignment="1">
      <alignment horizontal="center"/>
    </xf>
    <xf numFmtId="166" fontId="5" fillId="0" borderId="30" xfId="0" applyNumberFormat="1" applyFont="1" applyBorder="1" applyAlignment="1">
      <alignment horizontal="center"/>
    </xf>
    <xf numFmtId="2" fontId="5" fillId="0" borderId="30" xfId="0" applyNumberFormat="1" applyFont="1" applyBorder="1" applyAlignment="1">
      <alignment horizontal="center"/>
    </xf>
    <xf numFmtId="166" fontId="5" fillId="0" borderId="58" xfId="0" applyNumberFormat="1" applyFont="1" applyBorder="1" applyAlignment="1">
      <alignment horizontal="right"/>
    </xf>
    <xf numFmtId="0" fontId="5" fillId="4" borderId="28" xfId="0" applyFont="1" applyFill="1" applyBorder="1" applyAlignment="1">
      <alignment horizontal="right"/>
    </xf>
    <xf numFmtId="0" fontId="5" fillId="0" borderId="0" xfId="0" applyFont="1" applyAlignment="1">
      <alignment vertical="center"/>
    </xf>
    <xf numFmtId="0" fontId="5" fillId="15" borderId="18" xfId="0" applyFont="1" applyFill="1" applyBorder="1"/>
    <xf numFmtId="0" fontId="13" fillId="15" borderId="0" xfId="0" applyFont="1" applyFill="1"/>
    <xf numFmtId="166" fontId="5" fillId="0" borderId="54" xfId="0" applyNumberFormat="1" applyFont="1" applyBorder="1" applyAlignment="1">
      <alignment horizontal="right"/>
    </xf>
    <xf numFmtId="0" fontId="5" fillId="13" borderId="15" xfId="0" applyFont="1" applyFill="1" applyBorder="1"/>
    <xf numFmtId="0" fontId="7" fillId="13" borderId="16" xfId="0" applyFont="1" applyFill="1" applyBorder="1"/>
    <xf numFmtId="166" fontId="7" fillId="13" borderId="16" xfId="0" applyNumberFormat="1" applyFont="1" applyFill="1" applyBorder="1" applyAlignment="1">
      <alignment horizontal="right"/>
    </xf>
    <xf numFmtId="0" fontId="5" fillId="12" borderId="18" xfId="0" applyFont="1" applyFill="1" applyBorder="1"/>
    <xf numFmtId="0" fontId="7" fillId="12" borderId="0" xfId="0" applyFont="1" applyFill="1"/>
    <xf numFmtId="166" fontId="5" fillId="13" borderId="50" xfId="0" applyNumberFormat="1" applyFont="1" applyFill="1" applyBorder="1" applyAlignment="1">
      <alignment horizontal="right"/>
    </xf>
    <xf numFmtId="166" fontId="5" fillId="0" borderId="57" xfId="0" applyNumberFormat="1" applyFont="1" applyBorder="1" applyAlignment="1">
      <alignment horizontal="right"/>
    </xf>
    <xf numFmtId="0" fontId="0" fillId="15" borderId="22" xfId="0" applyFill="1" applyBorder="1"/>
    <xf numFmtId="0" fontId="0" fillId="15" borderId="21" xfId="0" applyFill="1" applyBorder="1"/>
    <xf numFmtId="0" fontId="4" fillId="15" borderId="21" xfId="0" applyFont="1" applyFill="1" applyBorder="1"/>
    <xf numFmtId="0" fontId="0" fillId="15" borderId="23" xfId="0" applyFill="1" applyBorder="1"/>
    <xf numFmtId="0" fontId="5" fillId="13" borderId="5" xfId="0" applyFont="1" applyFill="1" applyBorder="1"/>
    <xf numFmtId="0" fontId="5" fillId="13" borderId="6" xfId="0" applyFont="1" applyFill="1" applyBorder="1" applyAlignment="1">
      <alignment horizontal="center"/>
    </xf>
    <xf numFmtId="0" fontId="2" fillId="14" borderId="0" xfId="0" applyFont="1" applyFill="1"/>
    <xf numFmtId="0" fontId="5" fillId="13" borderId="7" xfId="0" applyFont="1" applyFill="1" applyBorder="1" applyAlignment="1">
      <alignment horizontal="right"/>
    </xf>
    <xf numFmtId="0" fontId="5" fillId="15" borderId="15" xfId="0" applyFont="1" applyFill="1" applyBorder="1"/>
    <xf numFmtId="0" fontId="7" fillId="15" borderId="16" xfId="0" applyFont="1" applyFill="1" applyBorder="1"/>
    <xf numFmtId="166" fontId="7" fillId="15" borderId="16" xfId="0" applyNumberFormat="1" applyFont="1" applyFill="1" applyBorder="1"/>
    <xf numFmtId="166" fontId="7" fillId="15" borderId="17" xfId="0" applyNumberFormat="1" applyFont="1" applyFill="1" applyBorder="1"/>
    <xf numFmtId="166"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6" fontId="5" fillId="0" borderId="2" xfId="0" applyNumberFormat="1" applyFont="1" applyBorder="1" applyProtection="1">
      <protection locked="0"/>
    </xf>
    <xf numFmtId="9" fontId="5" fillId="0" borderId="2" xfId="1" applyFont="1" applyBorder="1" applyProtection="1">
      <protection locked="0"/>
    </xf>
    <xf numFmtId="0" fontId="5" fillId="0" borderId="4" xfId="0" applyFont="1" applyBorder="1" applyProtection="1">
      <protection locked="0"/>
    </xf>
    <xf numFmtId="166" fontId="5" fillId="0" borderId="4" xfId="0" applyNumberFormat="1" applyFont="1" applyBorder="1" applyProtection="1">
      <protection locked="0"/>
    </xf>
    <xf numFmtId="9" fontId="5" fillId="0" borderId="4" xfId="1" applyFont="1" applyBorder="1" applyProtection="1">
      <protection locked="0"/>
    </xf>
    <xf numFmtId="0" fontId="5" fillId="0" borderId="13" xfId="0" applyFont="1" applyBorder="1" applyProtection="1">
      <protection locked="0"/>
    </xf>
    <xf numFmtId="166" fontId="5" fillId="0" borderId="13"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6" fontId="5" fillId="0" borderId="2" xfId="3"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13" xfId="0" applyFont="1" applyBorder="1" applyAlignment="1" applyProtection="1">
      <alignment horizontal="center"/>
      <protection locked="0"/>
    </xf>
    <xf numFmtId="166" fontId="5" fillId="0" borderId="13" xfId="0" applyNumberFormat="1" applyFont="1" applyBorder="1" applyAlignment="1" applyProtection="1">
      <alignment horizontal="center"/>
      <protection locked="0"/>
    </xf>
    <xf numFmtId="1" fontId="5" fillId="0" borderId="13" xfId="0" applyNumberFormat="1" applyFont="1" applyBorder="1" applyAlignment="1" applyProtection="1">
      <alignment horizontal="center"/>
      <protection locked="0"/>
    </xf>
    <xf numFmtId="167" fontId="5" fillId="0" borderId="13" xfId="0" applyNumberFormat="1" applyFont="1" applyBorder="1" applyAlignment="1" applyProtection="1">
      <alignment horizontal="center"/>
      <protection locked="0"/>
    </xf>
    <xf numFmtId="0" fontId="0" fillId="0" borderId="0" xfId="0" applyProtection="1">
      <protection locked="0"/>
    </xf>
    <xf numFmtId="0" fontId="5" fillId="4" borderId="28" xfId="0" applyFont="1" applyFill="1" applyBorder="1" applyAlignment="1" applyProtection="1">
      <alignment horizontal="center"/>
      <protection locked="0"/>
    </xf>
    <xf numFmtId="166" fontId="5" fillId="0" borderId="2" xfId="0" applyNumberFormat="1" applyFont="1" applyBorder="1" applyAlignment="1" applyProtection="1">
      <alignment horizontal="center"/>
      <protection locked="0"/>
    </xf>
    <xf numFmtId="0" fontId="5" fillId="0" borderId="4" xfId="0" applyFont="1" applyBorder="1" applyAlignment="1" applyProtection="1">
      <alignment horizontal="left"/>
      <protection locked="0"/>
    </xf>
    <xf numFmtId="166" fontId="5" fillId="0" borderId="4" xfId="0" applyNumberFormat="1" applyFont="1" applyBorder="1" applyAlignment="1" applyProtection="1">
      <alignment horizontal="center"/>
      <protection locked="0"/>
    </xf>
    <xf numFmtId="0" fontId="5" fillId="0" borderId="4" xfId="0" applyFont="1" applyBorder="1" applyAlignment="1" applyProtection="1">
      <alignment vertical="center"/>
      <protection locked="0"/>
    </xf>
    <xf numFmtId="2" fontId="5" fillId="0" borderId="4" xfId="0" applyNumberFormat="1" applyFont="1" applyBorder="1" applyAlignment="1" applyProtection="1">
      <alignment horizontal="center"/>
      <protection locked="0"/>
    </xf>
    <xf numFmtId="0" fontId="5" fillId="0" borderId="0" xfId="0" applyFont="1" applyProtection="1">
      <protection locked="0"/>
    </xf>
    <xf numFmtId="0" fontId="5" fillId="0" borderId="30"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2" xfId="0" applyFont="1" applyBorder="1" applyAlignment="1">
      <alignment horizontal="left"/>
    </xf>
    <xf numFmtId="0" fontId="5" fillId="4" borderId="29" xfId="0" applyFont="1" applyFill="1" applyBorder="1" applyAlignment="1">
      <alignment horizontal="center"/>
    </xf>
    <xf numFmtId="0" fontId="5" fillId="0" borderId="1" xfId="0" applyFont="1" applyBorder="1" applyAlignment="1">
      <alignment horizontal="right"/>
    </xf>
    <xf numFmtId="0" fontId="5" fillId="2" borderId="20" xfId="0" applyFont="1" applyFill="1" applyBorder="1" applyAlignment="1">
      <alignment horizontal="right"/>
    </xf>
    <xf numFmtId="0" fontId="5" fillId="0" borderId="64" xfId="0" applyFont="1" applyBorder="1"/>
    <xf numFmtId="0" fontId="5" fillId="0" borderId="65" xfId="0" applyFont="1" applyBorder="1"/>
    <xf numFmtId="0" fontId="5" fillId="2" borderId="66" xfId="0" applyFont="1" applyFill="1" applyBorder="1"/>
    <xf numFmtId="1" fontId="5" fillId="0" borderId="9" xfId="0" applyNumberFormat="1" applyFont="1" applyBorder="1" applyAlignment="1">
      <alignment horizontal="center"/>
    </xf>
    <xf numFmtId="1" fontId="5" fillId="0" borderId="11" xfId="0" applyNumberFormat="1" applyFont="1" applyBorder="1" applyAlignment="1">
      <alignment horizontal="center"/>
    </xf>
    <xf numFmtId="1" fontId="5" fillId="2" borderId="13" xfId="0" applyNumberFormat="1" applyFont="1" applyFill="1" applyBorder="1" applyAlignment="1">
      <alignment horizontal="center"/>
    </xf>
    <xf numFmtId="1" fontId="5" fillId="2" borderId="14" xfId="0" applyNumberFormat="1" applyFont="1" applyFill="1" applyBorder="1" applyAlignment="1">
      <alignment horizontal="center"/>
    </xf>
    <xf numFmtId="0" fontId="5" fillId="5" borderId="5" xfId="0" applyFont="1" applyFill="1" applyBorder="1"/>
    <xf numFmtId="0" fontId="16" fillId="5" borderId="0" xfId="0" applyFont="1" applyFill="1" applyAlignment="1">
      <alignment horizontal="right"/>
    </xf>
    <xf numFmtId="0" fontId="5" fillId="5" borderId="0" xfId="0" applyFont="1" applyFill="1" applyAlignment="1">
      <alignment horizontal="left"/>
    </xf>
    <xf numFmtId="0" fontId="7" fillId="5" borderId="18" xfId="0" applyFont="1" applyFill="1" applyBorder="1"/>
    <xf numFmtId="0" fontId="7" fillId="5" borderId="19" xfId="0" applyFont="1" applyFill="1" applyBorder="1"/>
    <xf numFmtId="0" fontId="7" fillId="0" borderId="0" xfId="0" applyFont="1"/>
    <xf numFmtId="0" fontId="17" fillId="5" borderId="16" xfId="0" applyFont="1" applyFill="1" applyBorder="1"/>
    <xf numFmtId="0" fontId="5" fillId="4" borderId="27" xfId="0" applyFont="1" applyFill="1" applyBorder="1" applyAlignment="1">
      <alignment vertical="center"/>
    </xf>
    <xf numFmtId="0" fontId="5" fillId="4" borderId="28" xfId="0" applyFont="1" applyFill="1" applyBorder="1" applyAlignment="1">
      <alignment horizontal="center" vertical="center"/>
    </xf>
    <xf numFmtId="0" fontId="5" fillId="4" borderId="39" xfId="0" applyFont="1" applyFill="1" applyBorder="1" applyAlignment="1">
      <alignment horizontal="center" vertical="center"/>
    </xf>
    <xf numFmtId="166" fontId="5" fillId="0" borderId="67" xfId="0" applyNumberFormat="1" applyFont="1" applyBorder="1"/>
    <xf numFmtId="0" fontId="5" fillId="0" borderId="26" xfId="0" applyFont="1" applyBorder="1" applyAlignment="1">
      <alignment horizontal="center" vertical="center"/>
    </xf>
    <xf numFmtId="0" fontId="5" fillId="4" borderId="18" xfId="0" applyFont="1" applyFill="1" applyBorder="1" applyAlignment="1">
      <alignment horizontal="center" vertical="center"/>
    </xf>
    <xf numFmtId="0" fontId="5" fillId="2" borderId="0" xfId="0" applyFont="1" applyFill="1" applyAlignment="1">
      <alignment horizontal="center"/>
    </xf>
    <xf numFmtId="166" fontId="7" fillId="2" borderId="56" xfId="0" applyNumberFormat="1" applyFont="1" applyFill="1" applyBorder="1"/>
    <xf numFmtId="0" fontId="5" fillId="5" borderId="16" xfId="0" applyFont="1" applyFill="1" applyBorder="1" applyAlignment="1">
      <alignment vertical="center" wrapText="1"/>
    </xf>
    <xf numFmtId="0" fontId="5" fillId="0" borderId="0" xfId="0" applyFont="1" applyAlignment="1">
      <alignment vertical="center" wrapText="1"/>
    </xf>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5" fillId="0" borderId="0" xfId="0" applyFont="1" applyAlignment="1">
      <alignment vertical="top"/>
    </xf>
    <xf numFmtId="0" fontId="16" fillId="5" borderId="16" xfId="0" applyFont="1" applyFill="1" applyBorder="1" applyAlignment="1">
      <alignment horizontal="right"/>
    </xf>
    <xf numFmtId="0" fontId="5" fillId="5" borderId="16" xfId="0" applyFont="1" applyFill="1" applyBorder="1" applyAlignment="1">
      <alignment horizontal="left"/>
    </xf>
    <xf numFmtId="0" fontId="7" fillId="2" borderId="0" xfId="0" applyFont="1" applyFill="1" applyAlignment="1">
      <alignment horizontal="center"/>
    </xf>
    <xf numFmtId="166" fontId="7" fillId="2" borderId="0" xfId="0" applyNumberFormat="1" applyFont="1" applyFill="1" applyAlignment="1">
      <alignment horizontal="center"/>
    </xf>
    <xf numFmtId="0" fontId="14" fillId="0" borderId="0" xfId="0" applyFont="1" applyAlignment="1">
      <alignment horizontal="center" vertical="top"/>
    </xf>
    <xf numFmtId="0" fontId="5" fillId="2" borderId="56" xfId="0" applyFont="1" applyFill="1" applyBorder="1" applyAlignment="1">
      <alignment horizontal="center"/>
    </xf>
    <xf numFmtId="0" fontId="11" fillId="0" borderId="24" xfId="0" applyFont="1" applyBorder="1"/>
    <xf numFmtId="0" fontId="0" fillId="0" borderId="16" xfId="0" applyBorder="1"/>
    <xf numFmtId="166" fontId="5" fillId="0" borderId="41" xfId="0" applyNumberFormat="1" applyFont="1" applyBorder="1" applyProtection="1">
      <protection locked="0"/>
    </xf>
    <xf numFmtId="166" fontId="5" fillId="0" borderId="9" xfId="0" applyNumberFormat="1" applyFont="1" applyBorder="1" applyProtection="1">
      <protection locked="0"/>
    </xf>
    <xf numFmtId="9" fontId="5" fillId="15" borderId="54" xfId="1" applyFont="1" applyFill="1" applyBorder="1" applyAlignment="1" applyProtection="1">
      <alignment horizontal="center"/>
      <protection locked="0"/>
    </xf>
    <xf numFmtId="166" fontId="5" fillId="15" borderId="46" xfId="0" applyNumberFormat="1" applyFont="1" applyFill="1" applyBorder="1" applyAlignment="1" applyProtection="1">
      <alignment horizontal="right"/>
      <protection locked="0"/>
    </xf>
    <xf numFmtId="166" fontId="5" fillId="15" borderId="45" xfId="0" applyNumberFormat="1" applyFont="1" applyFill="1" applyBorder="1" applyAlignment="1" applyProtection="1">
      <alignment horizontal="right"/>
      <protection locked="0"/>
    </xf>
    <xf numFmtId="166" fontId="5" fillId="15" borderId="57" xfId="0" applyNumberFormat="1" applyFont="1" applyFill="1" applyBorder="1" applyAlignment="1" applyProtection="1">
      <alignment horizontal="right"/>
      <protection locked="0"/>
    </xf>
    <xf numFmtId="166" fontId="5" fillId="15" borderId="46" xfId="0" applyNumberFormat="1" applyFont="1" applyFill="1" applyBorder="1" applyProtection="1">
      <protection locked="0"/>
    </xf>
    <xf numFmtId="166" fontId="5" fillId="15" borderId="45" xfId="0" applyNumberFormat="1" applyFont="1" applyFill="1" applyBorder="1" applyProtection="1">
      <protection locked="0"/>
    </xf>
    <xf numFmtId="166" fontId="5" fillId="15" borderId="57" xfId="0" applyNumberFormat="1" applyFont="1" applyFill="1" applyBorder="1" applyProtection="1">
      <protection locked="0"/>
    </xf>
    <xf numFmtId="0" fontId="5" fillId="15" borderId="46" xfId="0" applyFont="1" applyFill="1" applyBorder="1" applyAlignment="1" applyProtection="1">
      <alignment horizontal="right"/>
      <protection locked="0"/>
    </xf>
    <xf numFmtId="0" fontId="5" fillId="15" borderId="45" xfId="0" applyFont="1" applyFill="1" applyBorder="1" applyAlignment="1" applyProtection="1">
      <alignment horizontal="right"/>
      <protection locked="0"/>
    </xf>
    <xf numFmtId="49" fontId="5" fillId="0" borderId="13" xfId="0" applyNumberFormat="1" applyFont="1" applyBorder="1" applyAlignment="1" applyProtection="1">
      <alignment horizontal="center"/>
      <protection locked="0"/>
    </xf>
    <xf numFmtId="166" fontId="5" fillId="0" borderId="11" xfId="0" applyNumberFormat="1" applyFont="1" applyBorder="1" applyProtection="1">
      <protection locked="0"/>
    </xf>
    <xf numFmtId="166" fontId="5" fillId="0" borderId="4" xfId="0" applyNumberFormat="1" applyFont="1" applyBorder="1" applyAlignment="1" applyProtection="1">
      <alignment horizontal="right"/>
      <protection locked="0"/>
    </xf>
    <xf numFmtId="1" fontId="5" fillId="0" borderId="2" xfId="0" applyNumberFormat="1" applyFont="1" applyBorder="1" applyAlignment="1" applyProtection="1">
      <alignment horizontal="center"/>
      <protection locked="0"/>
    </xf>
    <xf numFmtId="1" fontId="5" fillId="0" borderId="4" xfId="0" applyNumberFormat="1" applyFont="1" applyBorder="1" applyAlignment="1" applyProtection="1">
      <alignment horizontal="center"/>
      <protection locked="0"/>
    </xf>
    <xf numFmtId="0" fontId="5" fillId="0" borderId="41" xfId="0" applyFont="1" applyBorder="1" applyProtection="1">
      <protection locked="0"/>
    </xf>
    <xf numFmtId="0" fontId="5" fillId="0" borderId="24" xfId="0" applyFont="1" applyBorder="1" applyProtection="1">
      <protection locked="0"/>
    </xf>
    <xf numFmtId="0" fontId="5" fillId="0" borderId="25" xfId="0" applyFont="1" applyBorder="1" applyAlignment="1" applyProtection="1">
      <alignment horizontal="center" vertical="center"/>
      <protection locked="0"/>
    </xf>
    <xf numFmtId="49" fontId="5" fillId="0" borderId="25" xfId="0" applyNumberFormat="1" applyFont="1" applyBorder="1" applyAlignment="1" applyProtection="1">
      <alignment horizontal="center"/>
      <protection locked="0"/>
    </xf>
    <xf numFmtId="166" fontId="5" fillId="0" borderId="25" xfId="0" applyNumberFormat="1" applyFont="1" applyBorder="1" applyAlignment="1" applyProtection="1">
      <alignment horizontal="center"/>
      <protection locked="0"/>
    </xf>
    <xf numFmtId="167" fontId="5" fillId="0" borderId="25" xfId="0" applyNumberFormat="1" applyFont="1" applyBorder="1" applyAlignment="1" applyProtection="1">
      <alignment horizontal="center"/>
      <protection locked="0"/>
    </xf>
    <xf numFmtId="1" fontId="5" fillId="0" borderId="25" xfId="0" applyNumberFormat="1" applyFont="1" applyBorder="1" applyAlignment="1" applyProtection="1">
      <alignment horizontal="center"/>
      <protection locked="0"/>
    </xf>
    <xf numFmtId="0" fontId="5" fillId="0" borderId="68"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49" fontId="5" fillId="0" borderId="2"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49" fontId="5" fillId="0" borderId="2" xfId="0" applyNumberFormat="1" applyFont="1" applyBorder="1" applyAlignment="1" applyProtection="1">
      <alignment horizontal="left"/>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20" fillId="0" borderId="0" xfId="0" applyFont="1" applyAlignment="1">
      <alignment horizontal="right"/>
    </xf>
    <xf numFmtId="0" fontId="0" fillId="0" borderId="5" xfId="0" applyBorder="1"/>
    <xf numFmtId="0" fontId="0" fillId="0" borderId="7" xfId="0" applyBorder="1"/>
    <xf numFmtId="0" fontId="0" fillId="0" borderId="18" xfId="0" applyBorder="1"/>
    <xf numFmtId="0" fontId="0" fillId="0" borderId="19" xfId="0" applyBorder="1"/>
    <xf numFmtId="0" fontId="21" fillId="0" borderId="0" xfId="0" applyFont="1" applyAlignment="1">
      <alignment horizontal="center"/>
    </xf>
    <xf numFmtId="0" fontId="10" fillId="0" borderId="0" xfId="2" applyAlignment="1">
      <alignment vertical="center"/>
    </xf>
    <xf numFmtId="166" fontId="7" fillId="5" borderId="0" xfId="0" applyNumberFormat="1" applyFont="1" applyFill="1"/>
    <xf numFmtId="0" fontId="7" fillId="0" borderId="73" xfId="0" applyFont="1" applyBorder="1" applyAlignment="1">
      <alignment vertical="center" wrapText="1"/>
    </xf>
    <xf numFmtId="164" fontId="5" fillId="0" borderId="73" xfId="0" applyNumberFormat="1" applyFont="1" applyBorder="1" applyAlignment="1">
      <alignment vertical="top" wrapText="1"/>
    </xf>
    <xf numFmtId="166" fontId="5" fillId="0" borderId="73" xfId="0" applyNumberFormat="1" applyFont="1" applyBorder="1" applyAlignment="1">
      <alignment vertical="top" wrapText="1"/>
    </xf>
    <xf numFmtId="0" fontId="16" fillId="10" borderId="0" xfId="0" applyFont="1" applyFill="1"/>
    <xf numFmtId="0" fontId="5" fillId="0" borderId="6" xfId="0" applyFont="1" applyBorder="1" applyAlignment="1">
      <alignment horizontal="right"/>
    </xf>
    <xf numFmtId="0" fontId="7" fillId="0" borderId="0" xfId="0" applyFont="1" applyAlignment="1">
      <alignment horizontal="right"/>
    </xf>
    <xf numFmtId="0" fontId="9" fillId="6" borderId="69" xfId="0" applyFont="1" applyFill="1" applyBorder="1" applyAlignment="1">
      <alignment horizontal="right"/>
    </xf>
    <xf numFmtId="0" fontId="5" fillId="4" borderId="0" xfId="0" applyFont="1" applyFill="1"/>
    <xf numFmtId="2" fontId="5" fillId="0" borderId="4" xfId="0" applyNumberFormat="1" applyFont="1" applyBorder="1"/>
    <xf numFmtId="166" fontId="7" fillId="0" borderId="19" xfId="0" applyNumberFormat="1" applyFont="1" applyBorder="1"/>
    <xf numFmtId="0" fontId="5" fillId="4" borderId="18" xfId="0" applyFont="1" applyFill="1" applyBorder="1"/>
    <xf numFmtId="0" fontId="5" fillId="2" borderId="18" xfId="0" applyFont="1" applyFill="1" applyBorder="1"/>
    <xf numFmtId="1" fontId="5" fillId="0" borderId="2" xfId="0" applyNumberFormat="1" applyFont="1" applyBorder="1"/>
    <xf numFmtId="1" fontId="5" fillId="0" borderId="4" xfId="0" applyNumberFormat="1" applyFont="1" applyBorder="1"/>
    <xf numFmtId="0" fontId="5" fillId="0" borderId="74" xfId="0" applyFont="1" applyBorder="1"/>
    <xf numFmtId="166" fontId="5" fillId="0" borderId="72" xfId="0" applyNumberFormat="1" applyFont="1" applyBorder="1"/>
    <xf numFmtId="1" fontId="7" fillId="2" borderId="0" xfId="0" applyNumberFormat="1" applyFont="1" applyFill="1" applyAlignment="1">
      <alignment horizontal="center"/>
    </xf>
    <xf numFmtId="0" fontId="5" fillId="13" borderId="48" xfId="0" applyFont="1" applyFill="1" applyBorder="1" applyAlignment="1">
      <alignment horizontal="center"/>
    </xf>
    <xf numFmtId="0" fontId="10" fillId="0" borderId="0" xfId="2" applyAlignment="1">
      <alignment wrapText="1"/>
    </xf>
    <xf numFmtId="166" fontId="5" fillId="0" borderId="41" xfId="0" applyNumberFormat="1" applyFont="1" applyBorder="1" applyAlignment="1">
      <alignment horizontal="right"/>
    </xf>
    <xf numFmtId="166" fontId="5" fillId="0" borderId="42" xfId="0" applyNumberFormat="1" applyFont="1" applyBorder="1" applyAlignment="1">
      <alignment horizontal="right"/>
    </xf>
    <xf numFmtId="0" fontId="5" fillId="4" borderId="6" xfId="0" applyFont="1" applyFill="1" applyBorder="1" applyAlignment="1">
      <alignment horizontal="left"/>
    </xf>
    <xf numFmtId="166" fontId="7" fillId="2" borderId="56" xfId="0" applyNumberFormat="1" applyFont="1" applyFill="1" applyBorder="1" applyAlignment="1">
      <alignment horizontal="right"/>
    </xf>
    <xf numFmtId="0" fontId="5" fillId="4" borderId="28" xfId="0" applyFont="1" applyFill="1" applyBorder="1" applyAlignment="1">
      <alignment horizontal="center"/>
    </xf>
    <xf numFmtId="0" fontId="5" fillId="4" borderId="28" xfId="0" applyFont="1" applyFill="1" applyBorder="1" applyAlignment="1">
      <alignment horizontal="left"/>
    </xf>
    <xf numFmtId="0" fontId="5" fillId="4" borderId="6" xfId="0" applyFont="1" applyFill="1" applyBorder="1" applyAlignment="1">
      <alignment horizontal="right"/>
    </xf>
    <xf numFmtId="0" fontId="5" fillId="4" borderId="7" xfId="0" applyFont="1" applyFill="1" applyBorder="1" applyAlignment="1">
      <alignment horizontal="right"/>
    </xf>
    <xf numFmtId="0" fontId="5" fillId="0" borderId="4" xfId="0" applyFont="1" applyBorder="1" applyAlignment="1" applyProtection="1">
      <alignment horizontal="center"/>
      <protection locked="0"/>
    </xf>
    <xf numFmtId="0" fontId="5" fillId="4" borderId="6" xfId="0" applyFont="1" applyFill="1" applyBorder="1" applyAlignment="1">
      <alignment horizontal="center"/>
    </xf>
    <xf numFmtId="0" fontId="5" fillId="0" borderId="4" xfId="0" applyFont="1" applyBorder="1" applyAlignment="1">
      <alignment horizontal="center"/>
    </xf>
    <xf numFmtId="166" fontId="7" fillId="2" borderId="56" xfId="0" applyNumberFormat="1" applyFont="1" applyFill="1" applyBorder="1" applyAlignment="1">
      <alignment horizontal="center"/>
    </xf>
    <xf numFmtId="0" fontId="5" fillId="4" borderId="7" xfId="0" applyFont="1" applyFill="1" applyBorder="1" applyAlignment="1">
      <alignment horizontal="center"/>
    </xf>
    <xf numFmtId="166" fontId="2" fillId="14" borderId="0" xfId="0" applyNumberFormat="1" applyFont="1" applyFill="1" applyAlignment="1">
      <alignment horizontal="right"/>
    </xf>
    <xf numFmtId="166" fontId="5" fillId="0" borderId="4" xfId="0" applyNumberFormat="1" applyFont="1" applyBorder="1" applyAlignment="1">
      <alignment horizontal="right"/>
    </xf>
    <xf numFmtId="166" fontId="5" fillId="0" borderId="2" xfId="0" applyNumberFormat="1" applyFont="1" applyBorder="1" applyAlignment="1">
      <alignment horizontal="right"/>
    </xf>
    <xf numFmtId="166" fontId="5" fillId="0" borderId="9" xfId="0" applyNumberFormat="1" applyFont="1" applyBorder="1" applyAlignment="1">
      <alignment horizontal="right"/>
    </xf>
    <xf numFmtId="166" fontId="5" fillId="0" borderId="11" xfId="0" applyNumberFormat="1" applyFont="1" applyBorder="1" applyAlignment="1">
      <alignment horizontal="right"/>
    </xf>
    <xf numFmtId="166" fontId="7" fillId="2" borderId="0" xfId="0" applyNumberFormat="1" applyFont="1" applyFill="1" applyAlignment="1">
      <alignment horizontal="right"/>
    </xf>
    <xf numFmtId="0" fontId="5" fillId="0" borderId="9" xfId="0" applyFont="1" applyBorder="1" applyAlignment="1">
      <alignment horizontal="right"/>
    </xf>
    <xf numFmtId="0" fontId="14" fillId="0" borderId="0" xfId="0" applyFont="1" applyAlignment="1">
      <alignment horizontal="left" vertical="top"/>
    </xf>
    <xf numFmtId="0" fontId="5" fillId="0" borderId="24" xfId="0" applyFont="1" applyBorder="1" applyAlignment="1" applyProtection="1">
      <alignment horizontal="left"/>
      <protection locked="0"/>
    </xf>
    <xf numFmtId="0" fontId="5" fillId="0" borderId="3" xfId="0" applyFont="1" applyBorder="1" applyAlignment="1" applyProtection="1">
      <alignment horizontal="left"/>
      <protection locked="0"/>
    </xf>
    <xf numFmtId="166" fontId="5" fillId="0" borderId="24" xfId="0" applyNumberFormat="1" applyFont="1" applyBorder="1" applyAlignment="1">
      <alignment horizontal="right"/>
    </xf>
    <xf numFmtId="166" fontId="5" fillId="0" borderId="43" xfId="0" applyNumberFormat="1" applyFont="1" applyBorder="1" applyAlignment="1">
      <alignment horizontal="right"/>
    </xf>
    <xf numFmtId="0" fontId="5" fillId="0" borderId="41" xfId="0" applyFont="1" applyBorder="1" applyAlignment="1" applyProtection="1">
      <alignment horizontal="left"/>
      <protection locked="0"/>
    </xf>
    <xf numFmtId="0" fontId="5" fillId="0" borderId="1" xfId="0" applyFont="1" applyBorder="1" applyAlignment="1" applyProtection="1">
      <alignment horizontal="left"/>
      <protection locked="0"/>
    </xf>
    <xf numFmtId="0" fontId="16" fillId="6" borderId="59" xfId="0" applyFont="1" applyFill="1" applyBorder="1" applyAlignment="1">
      <alignment horizontal="right"/>
    </xf>
    <xf numFmtId="0" fontId="16" fillId="6" borderId="60" xfId="0" applyFont="1" applyFill="1" applyBorder="1" applyAlignment="1">
      <alignment horizontal="right"/>
    </xf>
    <xf numFmtId="0" fontId="17" fillId="0" borderId="61" xfId="0" applyFont="1" applyBorder="1" applyAlignment="1" applyProtection="1">
      <alignment horizontal="left"/>
      <protection locked="0"/>
    </xf>
    <xf numFmtId="0" fontId="17" fillId="0" borderId="62" xfId="0" applyFont="1" applyBorder="1" applyAlignment="1" applyProtection="1">
      <alignment horizontal="left"/>
      <protection locked="0"/>
    </xf>
    <xf numFmtId="0" fontId="17" fillId="0" borderId="63" xfId="0" applyFont="1" applyBorder="1" applyAlignment="1" applyProtection="1">
      <alignment horizontal="left"/>
      <protection locked="0"/>
    </xf>
    <xf numFmtId="0" fontId="5" fillId="0" borderId="61" xfId="0" applyFont="1" applyBorder="1" applyAlignment="1" applyProtection="1">
      <alignment horizontal="left"/>
      <protection locked="0"/>
    </xf>
    <xf numFmtId="0" fontId="5" fillId="0" borderId="62" xfId="0" applyFont="1" applyBorder="1" applyAlignment="1" applyProtection="1">
      <alignment horizontal="left"/>
      <protection locked="0"/>
    </xf>
    <xf numFmtId="0" fontId="5" fillId="0" borderId="63" xfId="0" applyFont="1" applyBorder="1" applyAlignment="1" applyProtection="1">
      <alignment horizontal="left"/>
      <protection locked="0"/>
    </xf>
    <xf numFmtId="0" fontId="5" fillId="4" borderId="6" xfId="0" applyFont="1" applyFill="1" applyBorder="1" applyAlignment="1">
      <alignment horizontal="left"/>
    </xf>
    <xf numFmtId="166" fontId="5" fillId="0" borderId="41" xfId="0" applyNumberFormat="1" applyFont="1" applyBorder="1" applyAlignment="1">
      <alignment horizontal="right"/>
    </xf>
    <xf numFmtId="166" fontId="5" fillId="0" borderId="42" xfId="0" applyNumberFormat="1" applyFont="1" applyBorder="1" applyAlignment="1">
      <alignment horizontal="right"/>
    </xf>
    <xf numFmtId="0" fontId="16" fillId="6" borderId="59" xfId="0" applyFont="1" applyFill="1" applyBorder="1" applyAlignment="1" applyProtection="1">
      <alignment horizontal="center"/>
      <protection locked="0"/>
    </xf>
    <xf numFmtId="0" fontId="16" fillId="6" borderId="60" xfId="0" applyFont="1" applyFill="1" applyBorder="1" applyAlignment="1" applyProtection="1">
      <alignment horizontal="center"/>
      <protection locked="0"/>
    </xf>
    <xf numFmtId="14" fontId="5" fillId="0" borderId="70" xfId="0" applyNumberFormat="1" applyFont="1" applyBorder="1" applyAlignment="1" applyProtection="1">
      <alignment horizontal="center"/>
      <protection locked="0"/>
    </xf>
    <xf numFmtId="0" fontId="5" fillId="0" borderId="71" xfId="0" applyFont="1" applyBorder="1" applyAlignment="1" applyProtection="1">
      <alignment horizontal="center"/>
      <protection locked="0"/>
    </xf>
    <xf numFmtId="0" fontId="5" fillId="0" borderId="72"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14" fontId="5" fillId="0" borderId="70" xfId="0" applyNumberFormat="1" applyFont="1" applyBorder="1" applyAlignment="1" applyProtection="1">
      <alignment horizontal="center" wrapText="1"/>
      <protection locked="0"/>
    </xf>
    <xf numFmtId="0" fontId="5" fillId="0" borderId="71" xfId="0" applyFont="1" applyBorder="1" applyAlignment="1" applyProtection="1">
      <alignment horizontal="center" wrapText="1"/>
      <protection locked="0"/>
    </xf>
    <xf numFmtId="0" fontId="5" fillId="0" borderId="72" xfId="0" applyFont="1" applyBorder="1" applyAlignment="1" applyProtection="1">
      <alignment horizontal="center" wrapText="1"/>
      <protection locked="0"/>
    </xf>
    <xf numFmtId="0" fontId="11" fillId="5" borderId="16" xfId="0" applyFont="1" applyFill="1" applyBorder="1" applyAlignment="1">
      <alignment horizontal="right" wrapText="1"/>
    </xf>
    <xf numFmtId="0" fontId="5" fillId="4" borderId="6" xfId="0" applyFont="1" applyFill="1" applyBorder="1" applyAlignment="1">
      <alignment horizontal="right"/>
    </xf>
    <xf numFmtId="0" fontId="5" fillId="4" borderId="7" xfId="0" applyFont="1" applyFill="1" applyBorder="1" applyAlignment="1">
      <alignment horizontal="right"/>
    </xf>
    <xf numFmtId="0" fontId="5" fillId="7" borderId="33"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34" xfId="0" applyFont="1" applyFill="1" applyBorder="1" applyAlignment="1" applyProtection="1">
      <alignment horizontal="center" vertical="center"/>
      <protection locked="0"/>
    </xf>
    <xf numFmtId="0" fontId="5" fillId="7" borderId="32" xfId="0" applyFont="1" applyFill="1" applyBorder="1" applyAlignment="1" applyProtection="1">
      <alignment horizontal="center" vertical="center"/>
      <protection locked="0"/>
    </xf>
    <xf numFmtId="49" fontId="5" fillId="0" borderId="24"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0" fontId="5" fillId="7" borderId="26" xfId="0" applyFont="1" applyFill="1" applyBorder="1" applyAlignment="1">
      <alignment horizontal="center" vertical="center"/>
    </xf>
    <xf numFmtId="0" fontId="5" fillId="7" borderId="25" xfId="0" applyFont="1" applyFill="1" applyBorder="1" applyAlignment="1" applyProtection="1">
      <alignment horizontal="center" vertical="center"/>
      <protection locked="0"/>
    </xf>
    <xf numFmtId="0" fontId="5" fillId="7" borderId="38" xfId="0" applyFont="1" applyFill="1" applyBorder="1" applyAlignment="1" applyProtection="1">
      <alignment horizontal="center" vertical="center"/>
      <protection locked="0"/>
    </xf>
    <xf numFmtId="0" fontId="11" fillId="5" borderId="16" xfId="0" applyFont="1" applyFill="1" applyBorder="1" applyAlignment="1">
      <alignment horizontal="left"/>
    </xf>
    <xf numFmtId="166" fontId="5" fillId="0" borderId="24" xfId="0" applyNumberFormat="1" applyFont="1" applyBorder="1" applyAlignment="1" applyProtection="1">
      <alignment horizontal="right"/>
      <protection locked="0"/>
    </xf>
    <xf numFmtId="166" fontId="5" fillId="0" borderId="43" xfId="0" applyNumberFormat="1" applyFont="1" applyBorder="1" applyAlignment="1" applyProtection="1">
      <alignment horizontal="right"/>
      <protection locked="0"/>
    </xf>
    <xf numFmtId="166" fontId="5" fillId="0" borderId="41" xfId="0" applyNumberFormat="1" applyFont="1" applyBorder="1" applyAlignment="1" applyProtection="1">
      <alignment horizontal="right"/>
      <protection locked="0"/>
    </xf>
    <xf numFmtId="166" fontId="5" fillId="0" borderId="42" xfId="0" applyNumberFormat="1" applyFont="1" applyBorder="1" applyAlignment="1" applyProtection="1">
      <alignment horizontal="right"/>
      <protection locked="0"/>
    </xf>
    <xf numFmtId="0" fontId="5" fillId="4" borderId="28" xfId="0" applyFont="1" applyFill="1" applyBorder="1" applyAlignment="1">
      <alignment horizontal="center"/>
    </xf>
    <xf numFmtId="0" fontId="5" fillId="0" borderId="24"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0" fillId="4" borderId="28" xfId="0" applyFill="1" applyBorder="1" applyAlignment="1">
      <alignment horizontal="center"/>
    </xf>
    <xf numFmtId="0" fontId="5" fillId="0" borderId="51" xfId="0" applyFont="1" applyBorder="1" applyAlignment="1" applyProtection="1">
      <alignment horizontal="center"/>
      <protection locked="0"/>
    </xf>
    <xf numFmtId="0" fontId="5" fillId="4" borderId="40" xfId="0" applyFont="1" applyFill="1" applyBorder="1" applyAlignment="1">
      <alignment horizontal="center"/>
    </xf>
    <xf numFmtId="0" fontId="5" fillId="0" borderId="49"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0" fillId="0" borderId="51" xfId="0" applyBorder="1" applyAlignment="1" applyProtection="1">
      <alignment horizontal="center"/>
      <protection locked="0"/>
    </xf>
    <xf numFmtId="0" fontId="5" fillId="0" borderId="52" xfId="0" applyFont="1" applyBorder="1" applyAlignment="1" applyProtection="1">
      <alignment horizontal="left"/>
      <protection locked="0"/>
    </xf>
    <xf numFmtId="0" fontId="5" fillId="0" borderId="53" xfId="0" applyFont="1" applyBorder="1" applyAlignment="1" applyProtection="1">
      <alignment horizontal="left"/>
      <protection locked="0"/>
    </xf>
    <xf numFmtId="0" fontId="5" fillId="0" borderId="24" xfId="0" applyFont="1" applyBorder="1" applyAlignment="1">
      <alignment horizontal="left"/>
    </xf>
    <xf numFmtId="0" fontId="5" fillId="0" borderId="44" xfId="0" applyFont="1" applyBorder="1" applyAlignment="1">
      <alignment horizontal="left"/>
    </xf>
    <xf numFmtId="0" fontId="5" fillId="0" borderId="3" xfId="0" applyFont="1" applyBorder="1" applyAlignment="1">
      <alignment horizontal="left"/>
    </xf>
    <xf numFmtId="166" fontId="13" fillId="2" borderId="0" xfId="0" applyNumberFormat="1" applyFont="1" applyFill="1" applyAlignment="1">
      <alignment horizontal="right"/>
    </xf>
    <xf numFmtId="166" fontId="13" fillId="2" borderId="19" xfId="0" applyNumberFormat="1" applyFont="1" applyFill="1" applyBorder="1" applyAlignment="1">
      <alignment horizontal="right"/>
    </xf>
    <xf numFmtId="166" fontId="7" fillId="11" borderId="0" xfId="0" applyNumberFormat="1" applyFont="1" applyFill="1" applyAlignment="1">
      <alignment horizontal="right"/>
    </xf>
    <xf numFmtId="166" fontId="7" fillId="11" borderId="19" xfId="0" applyNumberFormat="1" applyFont="1" applyFill="1" applyBorder="1" applyAlignment="1">
      <alignment horizontal="right"/>
    </xf>
    <xf numFmtId="10" fontId="13" fillId="0" borderId="0" xfId="1" applyNumberFormat="1" applyFont="1" applyAlignment="1" applyProtection="1">
      <alignment horizontal="right"/>
      <protection locked="0"/>
    </xf>
    <xf numFmtId="10" fontId="13" fillId="0" borderId="19" xfId="1" applyNumberFormat="1" applyFont="1" applyBorder="1" applyAlignment="1" applyProtection="1">
      <alignment horizontal="right"/>
      <protection locked="0"/>
    </xf>
    <xf numFmtId="166" fontId="7" fillId="12" borderId="16" xfId="0" applyNumberFormat="1" applyFont="1" applyFill="1" applyBorder="1" applyAlignment="1">
      <alignment horizontal="right"/>
    </xf>
    <xf numFmtId="166" fontId="7" fillId="12" borderId="17" xfId="0" applyNumberFormat="1" applyFont="1" applyFill="1" applyBorder="1" applyAlignment="1">
      <alignment horizontal="right"/>
    </xf>
    <xf numFmtId="0" fontId="5" fillId="0" borderId="0" xfId="0" applyFont="1" applyAlignment="1">
      <alignment horizontal="left" vertical="top" wrapText="1"/>
    </xf>
    <xf numFmtId="0" fontId="5" fillId="0" borderId="0" xfId="0" applyFont="1" applyAlignment="1">
      <alignment horizontal="left" vertical="top"/>
    </xf>
    <xf numFmtId="166" fontId="7" fillId="2" borderId="56" xfId="0" applyNumberFormat="1" applyFont="1" applyFill="1" applyBorder="1" applyAlignment="1">
      <alignment horizontal="right"/>
    </xf>
    <xf numFmtId="0" fontId="5" fillId="4" borderId="28" xfId="0" applyFont="1" applyFill="1" applyBorder="1" applyAlignment="1">
      <alignment horizontal="left"/>
    </xf>
    <xf numFmtId="0" fontId="12" fillId="4" borderId="40" xfId="0" applyFont="1" applyFill="1" applyBorder="1" applyAlignment="1">
      <alignment horizontal="center"/>
    </xf>
    <xf numFmtId="49" fontId="5" fillId="0" borderId="24"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0" fontId="5" fillId="4" borderId="6" xfId="0" applyFont="1" applyFill="1" applyBorder="1" applyAlignment="1">
      <alignment horizontal="center"/>
    </xf>
    <xf numFmtId="166" fontId="5" fillId="0" borderId="52" xfId="0" applyNumberFormat="1" applyFont="1" applyBorder="1" applyAlignment="1" applyProtection="1">
      <alignment horizontal="center"/>
      <protection locked="0"/>
    </xf>
    <xf numFmtId="166" fontId="5" fillId="0" borderId="53" xfId="0" applyNumberFormat="1" applyFont="1" applyBorder="1" applyAlignment="1" applyProtection="1">
      <alignment horizontal="center"/>
      <protection locked="0"/>
    </xf>
    <xf numFmtId="166" fontId="2" fillId="14" borderId="0" xfId="0" applyNumberFormat="1" applyFont="1" applyFill="1" applyAlignment="1">
      <alignment horizontal="right"/>
    </xf>
    <xf numFmtId="0" fontId="2" fillId="14" borderId="0" xfId="0" applyFont="1" applyFill="1" applyAlignment="1">
      <alignment horizontal="right"/>
    </xf>
    <xf numFmtId="166" fontId="5" fillId="0" borderId="24" xfId="0" applyNumberFormat="1" applyFont="1" applyBorder="1" applyAlignment="1">
      <alignment horizontal="center"/>
    </xf>
    <xf numFmtId="166" fontId="5" fillId="0" borderId="43" xfId="0" applyNumberFormat="1" applyFont="1" applyBorder="1" applyAlignment="1">
      <alignment horizontal="center"/>
    </xf>
    <xf numFmtId="0" fontId="5" fillId="0" borderId="41" xfId="0" applyFont="1" applyBorder="1" applyAlignment="1">
      <alignment horizontal="left"/>
    </xf>
    <xf numFmtId="0" fontId="5" fillId="0" borderId="1" xfId="0" applyFont="1" applyBorder="1" applyAlignment="1">
      <alignment horizontal="left"/>
    </xf>
    <xf numFmtId="0" fontId="14" fillId="0" borderId="16" xfId="0" applyFont="1" applyBorder="1" applyAlignment="1">
      <alignment horizontal="center" vertical="top"/>
    </xf>
    <xf numFmtId="0" fontId="5" fillId="0" borderId="21" xfId="0" applyFont="1" applyBorder="1" applyAlignment="1">
      <alignment horizontal="left" vertical="top" wrapText="1"/>
    </xf>
    <xf numFmtId="0" fontId="5" fillId="0" borderId="21" xfId="0" applyFont="1" applyBorder="1" applyAlignment="1">
      <alignment horizontal="left" vertical="top"/>
    </xf>
    <xf numFmtId="0" fontId="5" fillId="4" borderId="7" xfId="0" applyFont="1" applyFill="1" applyBorder="1" applyAlignment="1">
      <alignment horizontal="center"/>
    </xf>
    <xf numFmtId="166" fontId="5" fillId="0" borderId="41" xfId="0" applyNumberFormat="1" applyFont="1" applyBorder="1" applyAlignment="1">
      <alignment horizontal="center"/>
    </xf>
    <xf numFmtId="166" fontId="5" fillId="0" borderId="42" xfId="0" applyNumberFormat="1" applyFont="1" applyBorder="1" applyAlignment="1">
      <alignment horizontal="center"/>
    </xf>
    <xf numFmtId="166" fontId="7" fillId="2" borderId="55" xfId="0" applyNumberFormat="1" applyFont="1" applyFill="1" applyBorder="1" applyAlignment="1">
      <alignment horizontal="right"/>
    </xf>
    <xf numFmtId="166" fontId="7" fillId="2" borderId="56" xfId="0" applyNumberFormat="1" applyFont="1" applyFill="1" applyBorder="1" applyAlignment="1">
      <alignment horizontal="center"/>
    </xf>
    <xf numFmtId="166" fontId="7" fillId="2" borderId="55" xfId="0" applyNumberFormat="1" applyFont="1" applyFill="1" applyBorder="1" applyAlignment="1">
      <alignment horizontal="center"/>
    </xf>
    <xf numFmtId="49" fontId="5" fillId="0" borderId="24" xfId="0" applyNumberFormat="1" applyFont="1" applyBorder="1" applyAlignment="1">
      <alignment horizontal="left"/>
    </xf>
    <xf numFmtId="49" fontId="5" fillId="0" borderId="41" xfId="0" applyNumberFormat="1" applyFont="1" applyBorder="1" applyAlignment="1">
      <alignment horizontal="left"/>
    </xf>
    <xf numFmtId="0" fontId="5" fillId="0" borderId="52" xfId="0" applyFont="1" applyBorder="1" applyAlignment="1">
      <alignment horizontal="left"/>
    </xf>
    <xf numFmtId="0" fontId="5" fillId="0" borderId="53" xfId="0" applyFont="1" applyBorder="1" applyAlignment="1">
      <alignment horizontal="left"/>
    </xf>
    <xf numFmtId="0" fontId="5" fillId="0" borderId="24"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10" fontId="13" fillId="0" borderId="0" xfId="1" applyNumberFormat="1" applyFont="1" applyAlignment="1">
      <alignment horizontal="right"/>
    </xf>
    <xf numFmtId="10" fontId="13" fillId="0" borderId="19" xfId="1" applyNumberFormat="1" applyFont="1" applyBorder="1" applyAlignment="1">
      <alignment horizontal="right"/>
    </xf>
    <xf numFmtId="9" fontId="13" fillId="15" borderId="0" xfId="1" applyFont="1" applyFill="1" applyAlignment="1">
      <alignment horizontal="right"/>
    </xf>
    <xf numFmtId="9" fontId="13" fillId="15" borderId="19" xfId="1" applyFont="1" applyFill="1" applyBorder="1" applyAlignment="1">
      <alignment horizontal="right"/>
    </xf>
    <xf numFmtId="166" fontId="7" fillId="12" borderId="0" xfId="0" applyNumberFormat="1" applyFont="1" applyFill="1" applyAlignment="1">
      <alignment horizontal="right"/>
    </xf>
    <xf numFmtId="0" fontId="5" fillId="13" borderId="6" xfId="0" applyFont="1" applyFill="1" applyBorder="1" applyAlignment="1">
      <alignment horizontal="left"/>
    </xf>
    <xf numFmtId="0" fontId="5" fillId="0" borderId="24" xfId="0" applyFont="1" applyBorder="1" applyAlignment="1" applyProtection="1">
      <alignment horizontal="left" wrapText="1"/>
      <protection locked="0"/>
    </xf>
    <xf numFmtId="0" fontId="5" fillId="0" borderId="3" xfId="0" applyFont="1" applyBorder="1" applyAlignment="1" applyProtection="1">
      <alignment horizontal="left" wrapText="1"/>
      <protection locked="0"/>
    </xf>
    <xf numFmtId="0" fontId="5" fillId="0" borderId="71" xfId="0" applyFont="1" applyBorder="1" applyAlignment="1" applyProtection="1">
      <alignment horizontal="left" wrapText="1"/>
      <protection locked="0"/>
    </xf>
    <xf numFmtId="0" fontId="5" fillId="0" borderId="72" xfId="0" applyFont="1" applyBorder="1" applyAlignment="1" applyProtection="1">
      <alignment horizontal="left" wrapText="1"/>
      <protection locked="0"/>
    </xf>
    <xf numFmtId="166" fontId="5" fillId="4" borderId="0" xfId="0" applyNumberFormat="1" applyFont="1" applyFill="1" applyAlignment="1">
      <alignment horizontal="right"/>
    </xf>
    <xf numFmtId="166" fontId="5" fillId="4" borderId="19" xfId="0" applyNumberFormat="1" applyFont="1" applyFill="1" applyBorder="1" applyAlignment="1">
      <alignment horizontal="right"/>
    </xf>
    <xf numFmtId="166" fontId="5" fillId="0" borderId="2" xfId="0" applyNumberFormat="1" applyFont="1" applyBorder="1" applyAlignment="1">
      <alignment horizontal="right"/>
    </xf>
    <xf numFmtId="0" fontId="5" fillId="0" borderId="9" xfId="0" applyFont="1" applyBorder="1" applyAlignment="1">
      <alignment horizontal="right"/>
    </xf>
    <xf numFmtId="166" fontId="5" fillId="0" borderId="4" xfId="0" applyNumberFormat="1" applyFont="1" applyBorder="1" applyAlignment="1">
      <alignment horizontal="right"/>
    </xf>
    <xf numFmtId="0" fontId="5" fillId="0" borderId="11" xfId="0" applyFont="1" applyBorder="1" applyAlignment="1">
      <alignment horizontal="right"/>
    </xf>
    <xf numFmtId="0" fontId="22" fillId="0" borderId="0" xfId="0" applyFont="1" applyAlignment="1">
      <alignment horizontal="center" vertical="center" wrapText="1"/>
    </xf>
    <xf numFmtId="0" fontId="20" fillId="0" borderId="0" xfId="0" applyFont="1" applyAlignment="1">
      <alignment horizontal="center" vertical="center" wrapText="1"/>
    </xf>
    <xf numFmtId="0" fontId="20" fillId="0" borderId="19" xfId="0" applyFont="1" applyBorder="1" applyAlignment="1">
      <alignment horizontal="center" vertical="center" wrapText="1"/>
    </xf>
    <xf numFmtId="0" fontId="5" fillId="5" borderId="0" xfId="0" applyFont="1" applyFill="1" applyAlignment="1">
      <alignment horizontal="center" vertical="center" wrapText="1"/>
    </xf>
    <xf numFmtId="166" fontId="5" fillId="0" borderId="1" xfId="0" applyNumberFormat="1" applyFont="1" applyBorder="1" applyAlignment="1">
      <alignment horizontal="center"/>
    </xf>
    <xf numFmtId="166" fontId="5" fillId="0" borderId="3" xfId="0" applyNumberFormat="1" applyFont="1" applyBorder="1" applyAlignment="1">
      <alignment horizontal="center"/>
    </xf>
    <xf numFmtId="0" fontId="7" fillId="2" borderId="56" xfId="0" applyFont="1" applyFill="1" applyBorder="1" applyAlignment="1">
      <alignment horizontal="right"/>
    </xf>
    <xf numFmtId="166" fontId="5" fillId="0" borderId="9" xfId="0" applyNumberFormat="1" applyFont="1" applyBorder="1" applyAlignment="1">
      <alignment horizontal="right"/>
    </xf>
    <xf numFmtId="166" fontId="5" fillId="0" borderId="11" xfId="0" applyNumberFormat="1" applyFont="1" applyBorder="1" applyAlignment="1">
      <alignment horizontal="right"/>
    </xf>
    <xf numFmtId="166" fontId="7" fillId="2" borderId="0" xfId="0" applyNumberFormat="1" applyFont="1" applyFill="1" applyAlignment="1">
      <alignment horizontal="right"/>
    </xf>
    <xf numFmtId="0" fontId="7" fillId="2" borderId="19" xfId="0" applyFont="1" applyFill="1" applyBorder="1" applyAlignment="1">
      <alignment horizontal="right"/>
    </xf>
    <xf numFmtId="0" fontId="7" fillId="0" borderId="0" xfId="0" applyFont="1" applyAlignment="1">
      <alignment horizontal="center"/>
    </xf>
    <xf numFmtId="0" fontId="7" fillId="0" borderId="19" xfId="0" applyFont="1" applyBorder="1" applyAlignment="1">
      <alignment horizontal="center"/>
    </xf>
    <xf numFmtId="0" fontId="5" fillId="4" borderId="7" xfId="0" applyFont="1" applyFill="1" applyBorder="1" applyAlignment="1">
      <alignment horizontal="left"/>
    </xf>
    <xf numFmtId="0" fontId="5" fillId="0" borderId="19" xfId="0" applyFont="1" applyBorder="1" applyAlignment="1">
      <alignment horizontal="left" vertical="top"/>
    </xf>
    <xf numFmtId="0" fontId="5" fillId="0" borderId="40" xfId="0" applyFont="1" applyBorder="1" applyAlignment="1">
      <alignment horizontal="left" vertical="top"/>
    </xf>
    <xf numFmtId="0" fontId="5" fillId="0" borderId="42"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17" fillId="0" borderId="0" xfId="0" applyFont="1" applyAlignment="1">
      <alignment horizontal="left"/>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2" fontId="5" fillId="0" borderId="41" xfId="1" applyNumberFormat="1" applyFont="1" applyBorder="1" applyAlignment="1" applyProtection="1">
      <alignment horizontal="center"/>
      <protection locked="0"/>
    </xf>
    <xf numFmtId="2" fontId="5" fillId="0" borderId="1" xfId="1" applyNumberFormat="1" applyFont="1" applyBorder="1" applyAlignment="1" applyProtection="1">
      <alignment horizontal="center"/>
      <protection locked="0"/>
    </xf>
    <xf numFmtId="2" fontId="5" fillId="0" borderId="24" xfId="1" applyNumberFormat="1" applyFont="1" applyBorder="1" applyAlignment="1" applyProtection="1">
      <alignment horizontal="center"/>
      <protection locked="0"/>
    </xf>
    <xf numFmtId="2" fontId="5" fillId="0" borderId="3" xfId="1" applyNumberFormat="1" applyFont="1" applyBorder="1" applyAlignment="1" applyProtection="1">
      <alignment horizontal="center"/>
      <protection locked="0"/>
    </xf>
  </cellXfs>
  <cellStyles count="4">
    <cellStyle name="Currency" xfId="3" builtinId="4"/>
    <cellStyle name="Hyperlink" xfId="2" builtinId="8"/>
    <cellStyle name="Normal" xfId="0" builtinId="0"/>
    <cellStyle name="Percent" xfId="1" builtinId="5"/>
  </cellStyles>
  <dxfs count="5">
    <dxf>
      <font>
        <color rgb="FFFF0000"/>
      </font>
    </dxf>
    <dxf>
      <font>
        <b/>
        <i val="0"/>
        <color rgb="FFFF0000"/>
      </font>
    </dxf>
    <dxf>
      <font>
        <color rgb="FFFF0000"/>
      </font>
    </dxf>
    <dxf>
      <font>
        <b/>
        <i val="0"/>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gsa.gov/node/86696?utm_source=OGP&amp;utm_medium=print-radio&amp;utm_term=perdiem&amp;utm_campaign=shortcuts" TargetMode="External"/><Relationship Id="rId3" Type="http://schemas.openxmlformats.org/officeDocument/2006/relationships/hyperlink" Target="#'Subaward (1)'!E4"/><Relationship Id="rId7" Type="http://schemas.openxmlformats.org/officeDocument/2006/relationships/hyperlink" Target="#Costshares!E10"/><Relationship Id="rId2" Type="http://schemas.openxmlformats.org/officeDocument/2006/relationships/hyperlink" Target="https://www.irs.gov/tax-professionals/standard-mileage-rates" TargetMode="External"/><Relationship Id="rId1" Type="http://schemas.openxmlformats.org/officeDocument/2006/relationships/hyperlink" Target="http://www.crdfglobal.org/sites/default/files/Awardee%20Sole%20Source%20and%20Bid%20Analysis%20Form.xlsx" TargetMode="External"/><Relationship Id="rId6" Type="http://schemas.openxmlformats.org/officeDocument/2006/relationships/hyperlink" Target="#'Subaward (4)'!E4"/><Relationship Id="rId5" Type="http://schemas.openxmlformats.org/officeDocument/2006/relationships/hyperlink" Target="#'Subaward (3)'!E4"/><Relationship Id="rId10" Type="http://schemas.openxmlformats.org/officeDocument/2006/relationships/hyperlink" Target="https://my.rotary.org/en/document/automobile-reimbursement-rates" TargetMode="External"/><Relationship Id="rId4" Type="http://schemas.openxmlformats.org/officeDocument/2006/relationships/hyperlink" Target="#'Subaward (2)'!E4"/><Relationship Id="rId9" Type="http://schemas.openxmlformats.org/officeDocument/2006/relationships/hyperlink" Target="https://aoprals.state.gov/web920/per_diem.asp"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gsa.gov/node/86696?utm_source=OGP&amp;utm_medium=print-radio&amp;utm_term=perdiem&amp;utm_campaign=shortcuts"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Narrative - Training'!D8"/><Relationship Id="rId5" Type="http://schemas.openxmlformats.org/officeDocument/2006/relationships/hyperlink" Target="https://my.rotary.org/en/document/automobile-reimbursement-rates" TargetMode="External"/><Relationship Id="rId4" Type="http://schemas.openxmlformats.org/officeDocument/2006/relationships/hyperlink" Target="https://aoprals.state.gov/web920/per_diem.asp"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11</xdr:col>
      <xdr:colOff>57148</xdr:colOff>
      <xdr:row>221</xdr:row>
      <xdr:rowOff>142875</xdr:rowOff>
    </xdr:from>
    <xdr:to>
      <xdr:col>17</xdr:col>
      <xdr:colOff>318565</xdr:colOff>
      <xdr:row>227</xdr:row>
      <xdr:rowOff>180975</xdr:rowOff>
    </xdr:to>
    <xdr:sp macro="" textlink="">
      <xdr:nvSpPr>
        <xdr:cNvPr id="10" name="TextBox 9">
          <a:extLst>
            <a:ext uri="{FF2B5EF4-FFF2-40B4-BE49-F238E27FC236}">
              <a16:creationId xmlns:a16="http://schemas.microsoft.com/office/drawing/2014/main" id="{A6B6996B-4571-4D07-BE6D-06C91E715621}"/>
            </a:ext>
          </a:extLst>
        </xdr:cNvPr>
        <xdr:cNvSpPr txBox="1"/>
      </xdr:nvSpPr>
      <xdr:spPr>
        <a:xfrm>
          <a:off x="8446768" y="34691955"/>
          <a:ext cx="3217977" cy="89154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11</xdr:col>
      <xdr:colOff>55244</xdr:colOff>
      <xdr:row>201</xdr:row>
      <xdr:rowOff>144780</xdr:rowOff>
    </xdr:from>
    <xdr:to>
      <xdr:col>17</xdr:col>
      <xdr:colOff>251460</xdr:colOff>
      <xdr:row>204</xdr:row>
      <xdr:rowOff>25550</xdr:rowOff>
    </xdr:to>
    <xdr:sp macro="" textlink="">
      <xdr:nvSpPr>
        <xdr:cNvPr id="13" name="TextBox 12">
          <a:hlinkClick xmlns:r="http://schemas.openxmlformats.org/officeDocument/2006/relationships" r:id="rId2"/>
          <a:extLst>
            <a:ext uri="{FF2B5EF4-FFF2-40B4-BE49-F238E27FC236}">
              <a16:creationId xmlns:a16="http://schemas.microsoft.com/office/drawing/2014/main" id="{C81089B5-C5FA-4317-A9B5-F2CEBECCAA5A}"/>
            </a:ext>
          </a:extLst>
        </xdr:cNvPr>
        <xdr:cNvSpPr txBox="1"/>
      </xdr:nvSpPr>
      <xdr:spPr>
        <a:xfrm>
          <a:off x="8444864" y="3152394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18414</xdr:colOff>
      <xdr:row>282</xdr:row>
      <xdr:rowOff>60960</xdr:rowOff>
    </xdr:from>
    <xdr:to>
      <xdr:col>17</xdr:col>
      <xdr:colOff>320039</xdr:colOff>
      <xdr:row>289</xdr:row>
      <xdr:rowOff>3810</xdr:rowOff>
    </xdr:to>
    <xdr:sp macro="" textlink="">
      <xdr:nvSpPr>
        <xdr:cNvPr id="14" name="TextBox 13">
          <a:extLst>
            <a:ext uri="{FF2B5EF4-FFF2-40B4-BE49-F238E27FC236}">
              <a16:creationId xmlns:a16="http://schemas.microsoft.com/office/drawing/2014/main" id="{C3A5C385-E5CC-4521-81DE-F88238C5CE97}"/>
            </a:ext>
            <a:ext uri="{147F2762-F138-4A5C-976F-8EAC2B608ADB}">
              <a16:predDERef xmlns:a16="http://schemas.microsoft.com/office/drawing/2014/main" pred="{C81089B5-C5FA-4317-A9B5-F2CEBECCAA5A}"/>
            </a:ext>
          </a:extLst>
        </xdr:cNvPr>
        <xdr:cNvSpPr txBox="1"/>
      </xdr:nvSpPr>
      <xdr:spPr>
        <a:xfrm>
          <a:off x="8257539" y="36446460"/>
          <a:ext cx="3187700" cy="1209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ysClr val="windowText" lastClr="000000"/>
              </a:solidFill>
            </a:rPr>
            <a:t>International travelers on CRDF Global grants </a:t>
          </a:r>
          <a:r>
            <a:rPr lang="en-US" sz="1000" b="1" baseline="0">
              <a:solidFill>
                <a:sysClr val="windowText" lastClr="000000"/>
              </a:solidFill>
            </a:rPr>
            <a:t>are required to have an active travel medical insurance policy during their dates of travel.</a:t>
          </a:r>
          <a:r>
            <a:rPr lang="en-US" sz="1000" b="0" baseline="0">
              <a:solidFill>
                <a:sysClr val="windowText" lastClr="000000"/>
              </a:solidFill>
            </a:rPr>
            <a:t>  CRDF Global has a precompeted vendor that provides such policies.  </a:t>
          </a:r>
          <a:r>
            <a:rPr lang="en-US" sz="1000" b="1" baseline="0">
              <a:solidFill>
                <a:sysClr val="windowText" lastClr="000000"/>
              </a:solidFill>
            </a:rPr>
            <a:t>You are not required to use this vendor</a:t>
          </a:r>
          <a:r>
            <a:rPr lang="en-US" sz="1000" b="0" baseline="0">
              <a:solidFill>
                <a:sysClr val="windowText" lastClr="000000"/>
              </a:solidFill>
            </a:rPr>
            <a:t>, but if you would like to, please select "yes" and the vendor/rate will be provided for you.</a:t>
          </a:r>
          <a:endParaRPr lang="en-US" sz="1000" b="0">
            <a:solidFill>
              <a:sysClr val="windowText" lastClr="000000"/>
            </a:solidFill>
          </a:endParaRPr>
        </a:p>
      </xdr:txBody>
    </xdr:sp>
    <xdr:clientData fPrintsWithSheet="0"/>
  </xdr:twoCellAnchor>
  <xdr:twoCellAnchor>
    <xdr:from>
      <xdr:col>12</xdr:col>
      <xdr:colOff>3175</xdr:colOff>
      <xdr:row>303</xdr:row>
      <xdr:rowOff>144781</xdr:rowOff>
    </xdr:from>
    <xdr:to>
      <xdr:col>17</xdr:col>
      <xdr:colOff>274320</xdr:colOff>
      <xdr:row>318</xdr:row>
      <xdr:rowOff>137161</xdr:rowOff>
    </xdr:to>
    <xdr:sp macro="" textlink="">
      <xdr:nvSpPr>
        <xdr:cNvPr id="16" name="TextBox 15">
          <a:extLst>
            <a:ext uri="{FF2B5EF4-FFF2-40B4-BE49-F238E27FC236}">
              <a16:creationId xmlns:a16="http://schemas.microsoft.com/office/drawing/2014/main" id="{29D38D38-C975-411E-904C-530FC6E75EC3}"/>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12</xdr:col>
      <xdr:colOff>9525</xdr:colOff>
      <xdr:row>319</xdr:row>
      <xdr:rowOff>0</xdr:rowOff>
    </xdr:from>
    <xdr:to>
      <xdr:col>17</xdr:col>
      <xdr:colOff>447675</xdr:colOff>
      <xdr:row>330</xdr:row>
      <xdr:rowOff>19050</xdr:rowOff>
    </xdr:to>
    <xdr:sp macro="" textlink="">
      <xdr:nvSpPr>
        <xdr:cNvPr id="17" name="TextBox 16">
          <a:extLst>
            <a:ext uri="{FF2B5EF4-FFF2-40B4-BE49-F238E27FC236}">
              <a16:creationId xmlns:a16="http://schemas.microsoft.com/office/drawing/2014/main" id="{CF5A3C11-6E42-4F7D-9551-A7C05B6ED759}"/>
            </a:ext>
            <a:ext uri="{147F2762-F138-4A5C-976F-8EAC2B608ADB}">
              <a16:predDERef xmlns:a16="http://schemas.microsoft.com/office/drawing/2014/main" pred="{29D38D38-C975-411E-904C-530FC6E75EC3}"/>
            </a:ext>
          </a:extLst>
        </xdr:cNvPr>
        <xdr:cNvSpPr txBox="1"/>
      </xdr:nvSpPr>
      <xdr:spPr>
        <a:xfrm>
          <a:off x="8248650" y="43767375"/>
          <a:ext cx="3324225" cy="2419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330</xdr:row>
      <xdr:rowOff>66675</xdr:rowOff>
    </xdr:from>
    <xdr:to>
      <xdr:col>14</xdr:col>
      <xdr:colOff>381000</xdr:colOff>
      <xdr:row>333</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3</xdr:col>
      <xdr:colOff>0</xdr:colOff>
      <xdr:row>338</xdr:row>
      <xdr:rowOff>0</xdr:rowOff>
    </xdr:from>
    <xdr:to>
      <xdr:col>3</xdr:col>
      <xdr:colOff>1571625</xdr:colOff>
      <xdr:row>339</xdr:row>
      <xdr:rowOff>133350</xdr:rowOff>
    </xdr:to>
    <xdr:sp macro="" textlink="">
      <xdr:nvSpPr>
        <xdr:cNvPr id="26" name="Rectangle 25">
          <a:hlinkClick xmlns:r="http://schemas.openxmlformats.org/officeDocument/2006/relationships" r:id="rId3"/>
          <a:extLst>
            <a:ext uri="{FF2B5EF4-FFF2-40B4-BE49-F238E27FC236}">
              <a16:creationId xmlns:a16="http://schemas.microsoft.com/office/drawing/2014/main" id="{777D179D-AEB1-42F6-A8D4-DA0AB8FCABFB}"/>
            </a:ext>
          </a:extLst>
        </xdr:cNvPr>
        <xdr:cNvSpPr/>
      </xdr:nvSpPr>
      <xdr:spPr>
        <a:xfrm>
          <a:off x="1685925" y="51492150"/>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(1)</a:t>
          </a:r>
        </a:p>
      </xdr:txBody>
    </xdr:sp>
    <xdr:clientData/>
  </xdr:twoCellAnchor>
  <xdr:twoCellAnchor>
    <xdr:from>
      <xdr:col>4</xdr:col>
      <xdr:colOff>400050</xdr:colOff>
      <xdr:row>338</xdr:row>
      <xdr:rowOff>0</xdr:rowOff>
    </xdr:from>
    <xdr:to>
      <xdr:col>5</xdr:col>
      <xdr:colOff>504825</xdr:colOff>
      <xdr:row>339</xdr:row>
      <xdr:rowOff>133350</xdr:rowOff>
    </xdr:to>
    <xdr:sp macro="" textlink="">
      <xdr:nvSpPr>
        <xdr:cNvPr id="27" name="Rectangle 26">
          <a:hlinkClick xmlns:r="http://schemas.openxmlformats.org/officeDocument/2006/relationships" r:id="rId4"/>
          <a:extLst>
            <a:ext uri="{FF2B5EF4-FFF2-40B4-BE49-F238E27FC236}">
              <a16:creationId xmlns:a16="http://schemas.microsoft.com/office/drawing/2014/main" id="{02410D9D-A0B6-479E-9F8A-3EF8BA0F452C}"/>
            </a:ext>
          </a:extLst>
        </xdr:cNvPr>
        <xdr:cNvSpPr/>
      </xdr:nvSpPr>
      <xdr:spPr>
        <a:xfrm>
          <a:off x="3667125" y="58026300"/>
          <a:ext cx="1571625" cy="3238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(2)</a:t>
          </a:r>
        </a:p>
      </xdr:txBody>
    </xdr:sp>
    <xdr:clientData/>
  </xdr:twoCellAnchor>
  <xdr:twoCellAnchor>
    <xdr:from>
      <xdr:col>5</xdr:col>
      <xdr:colOff>876300</xdr:colOff>
      <xdr:row>338</xdr:row>
      <xdr:rowOff>0</xdr:rowOff>
    </xdr:from>
    <xdr:to>
      <xdr:col>7</xdr:col>
      <xdr:colOff>266700</xdr:colOff>
      <xdr:row>339</xdr:row>
      <xdr:rowOff>133350</xdr:rowOff>
    </xdr:to>
    <xdr:sp macro="" textlink="">
      <xdr:nvSpPr>
        <xdr:cNvPr id="28" name="Rectangle 27">
          <a:hlinkClick xmlns:r="http://schemas.openxmlformats.org/officeDocument/2006/relationships" r:id="rId5"/>
          <a:extLst>
            <a:ext uri="{FF2B5EF4-FFF2-40B4-BE49-F238E27FC236}">
              <a16:creationId xmlns:a16="http://schemas.microsoft.com/office/drawing/2014/main" id="{897D89C2-E793-448C-B6B8-F04D08EF77E9}"/>
            </a:ext>
          </a:extLst>
        </xdr:cNvPr>
        <xdr:cNvSpPr/>
      </xdr:nvSpPr>
      <xdr:spPr>
        <a:xfrm>
          <a:off x="5610225" y="51492150"/>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(3)</a:t>
          </a:r>
        </a:p>
      </xdr:txBody>
    </xdr:sp>
    <xdr:clientData/>
  </xdr:twoCellAnchor>
  <xdr:twoCellAnchor>
    <xdr:from>
      <xdr:col>7</xdr:col>
      <xdr:colOff>590550</xdr:colOff>
      <xdr:row>338</xdr:row>
      <xdr:rowOff>9525</xdr:rowOff>
    </xdr:from>
    <xdr:to>
      <xdr:col>9</xdr:col>
      <xdr:colOff>828675</xdr:colOff>
      <xdr:row>339</xdr:row>
      <xdr:rowOff>142875</xdr:rowOff>
    </xdr:to>
    <xdr:sp macro="" textlink="">
      <xdr:nvSpPr>
        <xdr:cNvPr id="29" name="Rectangle 28">
          <a:hlinkClick xmlns:r="http://schemas.openxmlformats.org/officeDocument/2006/relationships" r:id="rId6"/>
          <a:extLst>
            <a:ext uri="{FF2B5EF4-FFF2-40B4-BE49-F238E27FC236}">
              <a16:creationId xmlns:a16="http://schemas.microsoft.com/office/drawing/2014/main" id="{7773D32B-6F72-4003-9140-164C0D075D5B}"/>
            </a:ext>
          </a:extLst>
        </xdr:cNvPr>
        <xdr:cNvSpPr/>
      </xdr:nvSpPr>
      <xdr:spPr>
        <a:xfrm>
          <a:off x="7505700" y="51501675"/>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(4)</a:t>
          </a:r>
        </a:p>
      </xdr:txBody>
    </xdr:sp>
    <xdr:clientData/>
  </xdr:twoCellAnchor>
  <xdr:twoCellAnchor>
    <xdr:from>
      <xdr:col>4</xdr:col>
      <xdr:colOff>1409700</xdr:colOff>
      <xdr:row>341</xdr:row>
      <xdr:rowOff>0</xdr:rowOff>
    </xdr:from>
    <xdr:to>
      <xdr:col>6</xdr:col>
      <xdr:colOff>142875</xdr:colOff>
      <xdr:row>342</xdr:row>
      <xdr:rowOff>133350</xdr:rowOff>
    </xdr:to>
    <xdr:sp macro="" textlink="">
      <xdr:nvSpPr>
        <xdr:cNvPr id="30" name="Rectangle 29">
          <a:hlinkClick xmlns:r="http://schemas.openxmlformats.org/officeDocument/2006/relationships" r:id="rId7"/>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twoCellAnchor>
    <xdr:from>
      <xdr:col>11</xdr:col>
      <xdr:colOff>44824</xdr:colOff>
      <xdr:row>216</xdr:row>
      <xdr:rowOff>77544</xdr:rowOff>
    </xdr:from>
    <xdr:to>
      <xdr:col>17</xdr:col>
      <xdr:colOff>289560</xdr:colOff>
      <xdr:row>221</xdr:row>
      <xdr:rowOff>52145</xdr:rowOff>
    </xdr:to>
    <xdr:sp macro="" textlink="">
      <xdr:nvSpPr>
        <xdr:cNvPr id="24" name="TextBox 23">
          <a:hlinkClick xmlns:r="http://schemas.openxmlformats.org/officeDocument/2006/relationships" r:id="rId8"/>
          <a:extLst>
            <a:ext uri="{FF2B5EF4-FFF2-40B4-BE49-F238E27FC236}">
              <a16:creationId xmlns:a16="http://schemas.microsoft.com/office/drawing/2014/main" id="{2177148F-A8AB-49F6-84CE-FE0F0DAC771B}"/>
            </a:ext>
          </a:extLst>
        </xdr:cNvPr>
        <xdr:cNvSpPr txBox="1"/>
      </xdr:nvSpPr>
      <xdr:spPr>
        <a:xfrm>
          <a:off x="8434444" y="3395606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11</xdr:col>
      <xdr:colOff>60064</xdr:colOff>
      <xdr:row>211</xdr:row>
      <xdr:rowOff>26894</xdr:rowOff>
    </xdr:from>
    <xdr:to>
      <xdr:col>17</xdr:col>
      <xdr:colOff>281940</xdr:colOff>
      <xdr:row>216</xdr:row>
      <xdr:rowOff>2391</xdr:rowOff>
    </xdr:to>
    <xdr:sp macro="" textlink="">
      <xdr:nvSpPr>
        <xdr:cNvPr id="31" name="TextBox 30">
          <a:hlinkClick xmlns:r="http://schemas.openxmlformats.org/officeDocument/2006/relationships" r:id="rId9"/>
          <a:extLst>
            <a:ext uri="{FF2B5EF4-FFF2-40B4-BE49-F238E27FC236}">
              <a16:creationId xmlns:a16="http://schemas.microsoft.com/office/drawing/2014/main" id="{DAD29158-4444-4393-8E7A-83FF302817BC}"/>
            </a:ext>
          </a:extLst>
        </xdr:cNvPr>
        <xdr:cNvSpPr txBox="1"/>
      </xdr:nvSpPr>
      <xdr:spPr>
        <a:xfrm>
          <a:off x="8449684" y="33234854"/>
          <a:ext cx="3178436"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11</xdr:col>
      <xdr:colOff>46279</xdr:colOff>
      <xdr:row>199</xdr:row>
      <xdr:rowOff>30480</xdr:rowOff>
    </xdr:from>
    <xdr:to>
      <xdr:col>17</xdr:col>
      <xdr:colOff>243841</xdr:colOff>
      <xdr:row>201</xdr:row>
      <xdr:rowOff>88751</xdr:rowOff>
    </xdr:to>
    <xdr:sp macro="" textlink="">
      <xdr:nvSpPr>
        <xdr:cNvPr id="34" name="TextBox 33">
          <a:hlinkClick xmlns:r="http://schemas.openxmlformats.org/officeDocument/2006/relationships" r:id="rId10"/>
          <a:extLst>
            <a:ext uri="{FF2B5EF4-FFF2-40B4-BE49-F238E27FC236}">
              <a16:creationId xmlns:a16="http://schemas.microsoft.com/office/drawing/2014/main" id="{607E945C-14DC-4957-9087-6E625DD63A85}"/>
            </a:ext>
          </a:extLst>
        </xdr:cNvPr>
        <xdr:cNvSpPr txBox="1"/>
      </xdr:nvSpPr>
      <xdr:spPr>
        <a:xfrm>
          <a:off x="8435899" y="3104388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10309</xdr:colOff>
      <xdr:row>204</xdr:row>
      <xdr:rowOff>68580</xdr:rowOff>
    </xdr:from>
    <xdr:to>
      <xdr:col>17</xdr:col>
      <xdr:colOff>243841</xdr:colOff>
      <xdr:row>210</xdr:row>
      <xdr:rowOff>160021</xdr:rowOff>
    </xdr:to>
    <xdr:sp macro="" textlink="">
      <xdr:nvSpPr>
        <xdr:cNvPr id="35" name="TextBox 34">
          <a:extLst>
            <a:ext uri="{FF2B5EF4-FFF2-40B4-BE49-F238E27FC236}">
              <a16:creationId xmlns:a16="http://schemas.microsoft.com/office/drawing/2014/main" id="{C118F23C-FBA9-430B-8AF9-CEC807F26516}"/>
            </a:ext>
          </a:extLst>
        </xdr:cNvPr>
        <xdr:cNvSpPr txBox="1"/>
      </xdr:nvSpPr>
      <xdr:spPr>
        <a:xfrm>
          <a:off x="8460889" y="3199638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11</xdr:col>
      <xdr:colOff>56028</xdr:colOff>
      <xdr:row>194</xdr:row>
      <xdr:rowOff>38100</xdr:rowOff>
    </xdr:from>
    <xdr:to>
      <xdr:col>17</xdr:col>
      <xdr:colOff>274319</xdr:colOff>
      <xdr:row>198</xdr:row>
      <xdr:rowOff>190501</xdr:rowOff>
    </xdr:to>
    <xdr:sp macro="" textlink="">
      <xdr:nvSpPr>
        <xdr:cNvPr id="36" name="TextBox 35">
          <a:extLst>
            <a:ext uri="{FF2B5EF4-FFF2-40B4-BE49-F238E27FC236}">
              <a16:creationId xmlns:a16="http://schemas.microsoft.com/office/drawing/2014/main" id="{A8C6FA5D-C743-431C-BB92-7E03E5F21FF1}"/>
            </a:ext>
          </a:extLst>
        </xdr:cNvPr>
        <xdr:cNvSpPr txBox="1"/>
      </xdr:nvSpPr>
      <xdr:spPr>
        <a:xfrm>
          <a:off x="8445648" y="30129480"/>
          <a:ext cx="3174851"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twoCellAnchor>
    <xdr:from>
      <xdr:col>12</xdr:col>
      <xdr:colOff>9525</xdr:colOff>
      <xdr:row>276</xdr:row>
      <xdr:rowOff>0</xdr:rowOff>
    </xdr:from>
    <xdr:to>
      <xdr:col>17</xdr:col>
      <xdr:colOff>285750</xdr:colOff>
      <xdr:row>282</xdr:row>
      <xdr:rowOff>47625</xdr:rowOff>
    </xdr:to>
    <xdr:sp macro="" textlink="">
      <xdr:nvSpPr>
        <xdr:cNvPr id="37" name="TextBox 36">
          <a:extLst>
            <a:ext uri="{FF2B5EF4-FFF2-40B4-BE49-F238E27FC236}">
              <a16:creationId xmlns:a16="http://schemas.microsoft.com/office/drawing/2014/main" id="{4C875AD2-B7E5-475E-9F7C-473E1E967551}"/>
            </a:ext>
            <a:ext uri="{147F2762-F138-4A5C-976F-8EAC2B608ADB}">
              <a16:predDERef xmlns:a16="http://schemas.microsoft.com/office/drawing/2014/main" pred="{A8C6FA5D-C743-431C-BB92-7E03E5F21FF1}"/>
            </a:ext>
          </a:extLst>
        </xdr:cNvPr>
        <xdr:cNvSpPr txBox="1"/>
      </xdr:nvSpPr>
      <xdr:spPr>
        <a:xfrm>
          <a:off x="8248650" y="35299650"/>
          <a:ext cx="3162300" cy="11334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12</xdr:col>
      <xdr:colOff>10420</xdr:colOff>
      <xdr:row>255</xdr:row>
      <xdr:rowOff>160020</xdr:rowOff>
    </xdr:from>
    <xdr:to>
      <xdr:col>17</xdr:col>
      <xdr:colOff>267596</xdr:colOff>
      <xdr:row>257</xdr:row>
      <xdr:rowOff>223670</xdr:rowOff>
    </xdr:to>
    <xdr:sp macro="" textlink="">
      <xdr:nvSpPr>
        <xdr:cNvPr id="38" name="TextBox 37">
          <a:hlinkClick xmlns:r="http://schemas.openxmlformats.org/officeDocument/2006/relationships" r:id="rId2"/>
          <a:extLst>
            <a:ext uri="{FF2B5EF4-FFF2-40B4-BE49-F238E27FC236}">
              <a16:creationId xmlns:a16="http://schemas.microsoft.com/office/drawing/2014/main" id="{0DC651AD-1822-41F7-B602-1E1CDF123EDF}"/>
            </a:ext>
          </a:extLst>
        </xdr:cNvPr>
        <xdr:cNvSpPr txBox="1"/>
      </xdr:nvSpPr>
      <xdr:spPr>
        <a:xfrm>
          <a:off x="8461000" y="4060698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0</xdr:colOff>
      <xdr:row>271</xdr:row>
      <xdr:rowOff>108024</xdr:rowOff>
    </xdr:from>
    <xdr:to>
      <xdr:col>17</xdr:col>
      <xdr:colOff>305696</xdr:colOff>
      <xdr:row>275</xdr:row>
      <xdr:rowOff>128345</xdr:rowOff>
    </xdr:to>
    <xdr:sp macro="" textlink="">
      <xdr:nvSpPr>
        <xdr:cNvPr id="39" name="TextBox 38">
          <a:hlinkClick xmlns:r="http://schemas.openxmlformats.org/officeDocument/2006/relationships" r:id="rId8"/>
          <a:extLst>
            <a:ext uri="{FF2B5EF4-FFF2-40B4-BE49-F238E27FC236}">
              <a16:creationId xmlns:a16="http://schemas.microsoft.com/office/drawing/2014/main" id="{80309C23-ACAF-4CD7-A88B-863349DB7883}"/>
            </a:ext>
          </a:extLst>
        </xdr:cNvPr>
        <xdr:cNvSpPr txBox="1"/>
      </xdr:nvSpPr>
      <xdr:spPr>
        <a:xfrm>
          <a:off x="8450580" y="4303910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12</xdr:col>
      <xdr:colOff>38996</xdr:colOff>
      <xdr:row>266</xdr:row>
      <xdr:rowOff>64994</xdr:rowOff>
    </xdr:from>
    <xdr:to>
      <xdr:col>17</xdr:col>
      <xdr:colOff>281940</xdr:colOff>
      <xdr:row>271</xdr:row>
      <xdr:rowOff>40491</xdr:rowOff>
    </xdr:to>
    <xdr:sp macro="" textlink="">
      <xdr:nvSpPr>
        <xdr:cNvPr id="40" name="TextBox 39">
          <a:hlinkClick xmlns:r="http://schemas.openxmlformats.org/officeDocument/2006/relationships" r:id="rId9"/>
          <a:extLst>
            <a:ext uri="{FF2B5EF4-FFF2-40B4-BE49-F238E27FC236}">
              <a16:creationId xmlns:a16="http://schemas.microsoft.com/office/drawing/2014/main" id="{8F3C757A-77E4-47D3-A9C8-2105EE96807E}"/>
            </a:ext>
          </a:extLst>
        </xdr:cNvPr>
        <xdr:cNvSpPr txBox="1"/>
      </xdr:nvSpPr>
      <xdr:spPr>
        <a:xfrm>
          <a:off x="8489576" y="42325514"/>
          <a:ext cx="3138544"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12</xdr:col>
      <xdr:colOff>1455</xdr:colOff>
      <xdr:row>253</xdr:row>
      <xdr:rowOff>45720</xdr:rowOff>
    </xdr:from>
    <xdr:to>
      <xdr:col>17</xdr:col>
      <xdr:colOff>259977</xdr:colOff>
      <xdr:row>255</xdr:row>
      <xdr:rowOff>103991</xdr:rowOff>
    </xdr:to>
    <xdr:sp macro="" textlink="">
      <xdr:nvSpPr>
        <xdr:cNvPr id="41" name="TextBox 40">
          <a:hlinkClick xmlns:r="http://schemas.openxmlformats.org/officeDocument/2006/relationships" r:id="rId10"/>
          <a:extLst>
            <a:ext uri="{FF2B5EF4-FFF2-40B4-BE49-F238E27FC236}">
              <a16:creationId xmlns:a16="http://schemas.microsoft.com/office/drawing/2014/main" id="{CA9B923C-8522-48FA-8B23-865EE41A3835}"/>
            </a:ext>
          </a:extLst>
        </xdr:cNvPr>
        <xdr:cNvSpPr txBox="1"/>
      </xdr:nvSpPr>
      <xdr:spPr>
        <a:xfrm>
          <a:off x="8452035" y="4012692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26445</xdr:colOff>
      <xdr:row>257</xdr:row>
      <xdr:rowOff>266700</xdr:rowOff>
    </xdr:from>
    <xdr:to>
      <xdr:col>17</xdr:col>
      <xdr:colOff>259977</xdr:colOff>
      <xdr:row>266</xdr:row>
      <xdr:rowOff>7621</xdr:rowOff>
    </xdr:to>
    <xdr:sp macro="" textlink="">
      <xdr:nvSpPr>
        <xdr:cNvPr id="42" name="TextBox 41">
          <a:extLst>
            <a:ext uri="{FF2B5EF4-FFF2-40B4-BE49-F238E27FC236}">
              <a16:creationId xmlns:a16="http://schemas.microsoft.com/office/drawing/2014/main" id="{DE9E7D47-3ADE-438A-8BE1-C6F799616E3D}"/>
            </a:ext>
          </a:extLst>
        </xdr:cNvPr>
        <xdr:cNvSpPr txBox="1"/>
      </xdr:nvSpPr>
      <xdr:spPr>
        <a:xfrm>
          <a:off x="8477025" y="4107942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12</xdr:col>
      <xdr:colOff>11205</xdr:colOff>
      <xdr:row>248</xdr:row>
      <xdr:rowOff>0</xdr:rowOff>
    </xdr:from>
    <xdr:to>
      <xdr:col>17</xdr:col>
      <xdr:colOff>274321</xdr:colOff>
      <xdr:row>253</xdr:row>
      <xdr:rowOff>7621</xdr:rowOff>
    </xdr:to>
    <xdr:sp macro="" textlink="">
      <xdr:nvSpPr>
        <xdr:cNvPr id="43" name="TextBox 42">
          <a:extLst>
            <a:ext uri="{FF2B5EF4-FFF2-40B4-BE49-F238E27FC236}">
              <a16:creationId xmlns:a16="http://schemas.microsoft.com/office/drawing/2014/main" id="{7D2FC4B8-047C-413C-B92B-61F341AEBA53}"/>
            </a:ext>
          </a:extLst>
        </xdr:cNvPr>
        <xdr:cNvSpPr txBox="1"/>
      </xdr:nvSpPr>
      <xdr:spPr>
        <a:xfrm>
          <a:off x="8461785" y="39212520"/>
          <a:ext cx="3158716"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638175</xdr:colOff>
      <xdr:row>216</xdr:row>
      <xdr:rowOff>9525</xdr:rowOff>
    </xdr:from>
    <xdr:to>
      <xdr:col>9</xdr:col>
      <xdr:colOff>819150</xdr:colOff>
      <xdr:row>218</xdr:row>
      <xdr:rowOff>161925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4B24E95-672A-4DF2-B62F-CA785270BAFC}"/>
            </a:ext>
          </a:extLst>
        </xdr:cNvPr>
        <xdr:cNvSpPr/>
      </xdr:nvSpPr>
      <xdr:spPr>
        <a:xfrm>
          <a:off x="7591425" y="35537775"/>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12</xdr:col>
      <xdr:colOff>9524</xdr:colOff>
      <xdr:row>146</xdr:row>
      <xdr:rowOff>57150</xdr:rowOff>
    </xdr:from>
    <xdr:to>
      <xdr:col>17</xdr:col>
      <xdr:colOff>312419</xdr:colOff>
      <xdr:row>152</xdr:row>
      <xdr:rowOff>60960</xdr:rowOff>
    </xdr:to>
    <xdr:sp macro="" textlink="">
      <xdr:nvSpPr>
        <xdr:cNvPr id="4" name="TextBox 3">
          <a:extLst>
            <a:ext uri="{FF2B5EF4-FFF2-40B4-BE49-F238E27FC236}">
              <a16:creationId xmlns:a16="http://schemas.microsoft.com/office/drawing/2014/main" id="{9777AD7F-AA5F-4364-AA20-A3ADC2D28ED0}"/>
            </a:ext>
          </a:extLst>
        </xdr:cNvPr>
        <xdr:cNvSpPr txBox="1"/>
      </xdr:nvSpPr>
      <xdr:spPr>
        <a:xfrm>
          <a:off x="8482964" y="26963370"/>
          <a:ext cx="3198495" cy="110109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If meals are being provided </a:t>
          </a:r>
          <a:r>
            <a:rPr lang="en-US" sz="1000"/>
            <a:t>at the event (i.e. networking dinner, catered lunches, or breakfast is included in</a:t>
          </a:r>
          <a:r>
            <a:rPr lang="en-US" sz="1000" baseline="0"/>
            <a:t> the lodging accomodations) those meals must be deducted from the budget total.</a:t>
          </a:r>
          <a:br>
            <a:rPr lang="en-US" sz="1000" baseline="0"/>
          </a:br>
          <a:br>
            <a:rPr lang="en-US" sz="1000" baseline="0"/>
          </a:br>
          <a:r>
            <a:rPr lang="en-US" sz="1000" baseline="0"/>
            <a:t>Please use this table to calculate M&amp;IE deductions.</a:t>
          </a:r>
          <a:endParaRPr lang="en-US" sz="1000"/>
        </a:p>
      </xdr:txBody>
    </xdr:sp>
    <xdr:clientData fPrintsWithSheet="0"/>
  </xdr:twoCellAnchor>
  <xdr:twoCellAnchor>
    <xdr:from>
      <xdr:col>12</xdr:col>
      <xdr:colOff>9524</xdr:colOff>
      <xdr:row>153</xdr:row>
      <xdr:rowOff>161924</xdr:rowOff>
    </xdr:from>
    <xdr:to>
      <xdr:col>17</xdr:col>
      <xdr:colOff>358139</xdr:colOff>
      <xdr:row>161</xdr:row>
      <xdr:rowOff>47625</xdr:rowOff>
    </xdr:to>
    <xdr:sp macro="" textlink="">
      <xdr:nvSpPr>
        <xdr:cNvPr id="7" name="TextBox 6">
          <a:extLst>
            <a:ext uri="{FF2B5EF4-FFF2-40B4-BE49-F238E27FC236}">
              <a16:creationId xmlns:a16="http://schemas.microsoft.com/office/drawing/2014/main" id="{AAF2D312-B450-43E9-ADBE-F4B6534A1B94}"/>
            </a:ext>
          </a:extLst>
        </xdr:cNvPr>
        <xdr:cNvSpPr txBox="1"/>
      </xdr:nvSpPr>
      <xdr:spPr>
        <a:xfrm>
          <a:off x="8482964" y="28348304"/>
          <a:ext cx="3244215" cy="134874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mn-lt"/>
              <a:ea typeface="+mn-ea"/>
              <a:cs typeface="+mn-cs"/>
            </a:rPr>
            <a:t>If lodging will be provided in a room block </a:t>
          </a:r>
          <a:r>
            <a:rPr lang="en-US" sz="1000" baseline="0">
              <a:solidFill>
                <a:schemeClr val="dk1"/>
              </a:solidFill>
              <a:effectLst/>
              <a:latin typeface="+mn-lt"/>
              <a:ea typeface="+mn-ea"/>
              <a:cs typeface="+mn-cs"/>
            </a:rPr>
            <a:t>with a special group rate, please enter the room block information above in the "Workshop Preparation" Facilities &amp; Equipment section.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mn-lt"/>
              <a:ea typeface="+mn-ea"/>
              <a:cs typeface="+mn-cs"/>
            </a:rPr>
            <a:t>If lodging arrangements are unknown at this time</a:t>
          </a:r>
          <a:r>
            <a:rPr lang="en-US" sz="1000" baseline="0">
              <a:solidFill>
                <a:schemeClr val="dk1"/>
              </a:solidFill>
              <a:effectLst/>
              <a:latin typeface="+mn-lt"/>
              <a:ea typeface="+mn-ea"/>
              <a:cs typeface="+mn-cs"/>
            </a:rPr>
            <a:t>, please use this section to calculate estimated lodging costs by entering traveler information.</a:t>
          </a:r>
          <a:endParaRPr lang="en-US" sz="1000">
            <a:effectLst/>
          </a:endParaRPr>
        </a:p>
        <a:p>
          <a:endParaRPr lang="en-US" sz="1000"/>
        </a:p>
      </xdr:txBody>
    </xdr:sp>
    <xdr:clientData fPrintsWithSheet="0"/>
  </xdr:twoCellAnchor>
  <xdr:twoCellAnchor>
    <xdr:from>
      <xdr:col>12</xdr:col>
      <xdr:colOff>0</xdr:colOff>
      <xdr:row>166</xdr:row>
      <xdr:rowOff>9525</xdr:rowOff>
    </xdr:from>
    <xdr:to>
      <xdr:col>17</xdr:col>
      <xdr:colOff>350520</xdr:colOff>
      <xdr:row>172</xdr:row>
      <xdr:rowOff>142875</xdr:rowOff>
    </xdr:to>
    <xdr:sp macro="" textlink="">
      <xdr:nvSpPr>
        <xdr:cNvPr id="8" name="TextBox 7">
          <a:extLst>
            <a:ext uri="{FF2B5EF4-FFF2-40B4-BE49-F238E27FC236}">
              <a16:creationId xmlns:a16="http://schemas.microsoft.com/office/drawing/2014/main" id="{59B2E59A-44EC-4AA6-88C2-7B03B6D10BE2}"/>
            </a:ext>
          </a:extLst>
        </xdr:cNvPr>
        <xdr:cNvSpPr txBox="1"/>
      </xdr:nvSpPr>
      <xdr:spPr>
        <a:xfrm>
          <a:off x="8473440" y="30573345"/>
          <a:ext cx="3246120" cy="12306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ysClr val="windowText" lastClr="000000"/>
              </a:solidFill>
            </a:rPr>
            <a:t>International travelers on CRDF Global grants </a:t>
          </a:r>
          <a:r>
            <a:rPr lang="en-US" sz="1000" b="1" baseline="0">
              <a:solidFill>
                <a:sysClr val="windowText" lastClr="000000"/>
              </a:solidFill>
            </a:rPr>
            <a:t>are required to have an active travel medical insurance policy during their dates of travel.</a:t>
          </a:r>
          <a:r>
            <a:rPr lang="en-US" sz="1000" b="0" baseline="0">
              <a:solidFill>
                <a:sysClr val="windowText" lastClr="000000"/>
              </a:solidFill>
            </a:rPr>
            <a:t>  CRDF Global has a precompeted vendor that provides such policies.  </a:t>
          </a:r>
          <a:r>
            <a:rPr lang="en-US" sz="1000" b="1" baseline="0">
              <a:solidFill>
                <a:sysClr val="windowText" lastClr="000000"/>
              </a:solidFill>
            </a:rPr>
            <a:t>You are not required to use this vendor</a:t>
          </a:r>
          <a:r>
            <a:rPr lang="en-US" sz="1000" b="0" baseline="0">
              <a:solidFill>
                <a:sysClr val="windowText" lastClr="000000"/>
              </a:solidFill>
            </a:rPr>
            <a:t>, but if you would like to, please select "yes" and the vendor/rate will be provided for you.</a:t>
          </a:r>
          <a:endParaRPr lang="en-US" sz="1000" b="0">
            <a:solidFill>
              <a:sysClr val="windowText" lastClr="000000"/>
            </a:solidFill>
          </a:endParaRPr>
        </a:p>
      </xdr:txBody>
    </xdr:sp>
    <xdr:clientData fPrintsWithSheet="0"/>
  </xdr:twoCellAnchor>
  <xdr:twoCellAnchor>
    <xdr:from>
      <xdr:col>12</xdr:col>
      <xdr:colOff>12325</xdr:colOff>
      <xdr:row>138</xdr:row>
      <xdr:rowOff>158115</xdr:rowOff>
    </xdr:from>
    <xdr:to>
      <xdr:col>17</xdr:col>
      <xdr:colOff>281940</xdr:colOff>
      <xdr:row>143</xdr:row>
      <xdr:rowOff>135255</xdr:rowOff>
    </xdr:to>
    <xdr:sp macro="" textlink="">
      <xdr:nvSpPr>
        <xdr:cNvPr id="9" name="TextBox 8">
          <a:extLst>
            <a:ext uri="{FF2B5EF4-FFF2-40B4-BE49-F238E27FC236}">
              <a16:creationId xmlns:a16="http://schemas.microsoft.com/office/drawing/2014/main" id="{63987F74-3C32-4D26-B86D-46D553CFBD81}"/>
            </a:ext>
          </a:extLst>
        </xdr:cNvPr>
        <xdr:cNvSpPr txBox="1"/>
      </xdr:nvSpPr>
      <xdr:spPr>
        <a:xfrm>
          <a:off x="8485765" y="25601295"/>
          <a:ext cx="3165215" cy="89154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12</xdr:col>
      <xdr:colOff>10420</xdr:colOff>
      <xdr:row>118</xdr:row>
      <xdr:rowOff>129540</xdr:rowOff>
    </xdr:from>
    <xdr:to>
      <xdr:col>17</xdr:col>
      <xdr:colOff>267596</xdr:colOff>
      <xdr:row>121</xdr:row>
      <xdr:rowOff>10310</xdr:rowOff>
    </xdr:to>
    <xdr:sp macro="" textlink="">
      <xdr:nvSpPr>
        <xdr:cNvPr id="10" name="TextBox 9">
          <a:hlinkClick xmlns:r="http://schemas.openxmlformats.org/officeDocument/2006/relationships" r:id="rId2"/>
          <a:extLst>
            <a:ext uri="{FF2B5EF4-FFF2-40B4-BE49-F238E27FC236}">
              <a16:creationId xmlns:a16="http://schemas.microsoft.com/office/drawing/2014/main" id="{FBF0C21D-6FCF-4A0D-9A34-76E64F3165CC}"/>
            </a:ext>
          </a:extLst>
        </xdr:cNvPr>
        <xdr:cNvSpPr txBox="1"/>
      </xdr:nvSpPr>
      <xdr:spPr>
        <a:xfrm>
          <a:off x="8483860" y="2243328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0</xdr:colOff>
      <xdr:row>134</xdr:row>
      <xdr:rowOff>153744</xdr:rowOff>
    </xdr:from>
    <xdr:to>
      <xdr:col>17</xdr:col>
      <xdr:colOff>305696</xdr:colOff>
      <xdr:row>138</xdr:row>
      <xdr:rowOff>67385</xdr:rowOff>
    </xdr:to>
    <xdr:sp macro="" textlink="">
      <xdr:nvSpPr>
        <xdr:cNvPr id="11" name="TextBox 10">
          <a:hlinkClick xmlns:r="http://schemas.openxmlformats.org/officeDocument/2006/relationships" r:id="rId3"/>
          <a:extLst>
            <a:ext uri="{FF2B5EF4-FFF2-40B4-BE49-F238E27FC236}">
              <a16:creationId xmlns:a16="http://schemas.microsoft.com/office/drawing/2014/main" id="{018D2854-EC84-41B6-92FF-8FE49C2FEA3E}"/>
            </a:ext>
          </a:extLst>
        </xdr:cNvPr>
        <xdr:cNvSpPr txBox="1"/>
      </xdr:nvSpPr>
      <xdr:spPr>
        <a:xfrm>
          <a:off x="8473440" y="2486540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12</xdr:col>
      <xdr:colOff>38996</xdr:colOff>
      <xdr:row>129</xdr:row>
      <xdr:rowOff>110714</xdr:rowOff>
    </xdr:from>
    <xdr:to>
      <xdr:col>17</xdr:col>
      <xdr:colOff>281940</xdr:colOff>
      <xdr:row>134</xdr:row>
      <xdr:rowOff>86211</xdr:rowOff>
    </xdr:to>
    <xdr:sp macro="" textlink="">
      <xdr:nvSpPr>
        <xdr:cNvPr id="12" name="TextBox 11">
          <a:hlinkClick xmlns:r="http://schemas.openxmlformats.org/officeDocument/2006/relationships" r:id="rId4"/>
          <a:extLst>
            <a:ext uri="{FF2B5EF4-FFF2-40B4-BE49-F238E27FC236}">
              <a16:creationId xmlns:a16="http://schemas.microsoft.com/office/drawing/2014/main" id="{01FA7006-35A9-4E0E-8669-854AE1A96C01}"/>
            </a:ext>
          </a:extLst>
        </xdr:cNvPr>
        <xdr:cNvSpPr txBox="1"/>
      </xdr:nvSpPr>
      <xdr:spPr>
        <a:xfrm>
          <a:off x="8512436" y="24151814"/>
          <a:ext cx="3138544"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12</xdr:col>
      <xdr:colOff>1455</xdr:colOff>
      <xdr:row>116</xdr:row>
      <xdr:rowOff>15240</xdr:rowOff>
    </xdr:from>
    <xdr:to>
      <xdr:col>17</xdr:col>
      <xdr:colOff>259977</xdr:colOff>
      <xdr:row>118</xdr:row>
      <xdr:rowOff>73511</xdr:rowOff>
    </xdr:to>
    <xdr:sp macro="" textlink="">
      <xdr:nvSpPr>
        <xdr:cNvPr id="13" name="TextBox 12">
          <a:hlinkClick xmlns:r="http://schemas.openxmlformats.org/officeDocument/2006/relationships" r:id="rId5"/>
          <a:extLst>
            <a:ext uri="{FF2B5EF4-FFF2-40B4-BE49-F238E27FC236}">
              <a16:creationId xmlns:a16="http://schemas.microsoft.com/office/drawing/2014/main" id="{5D9FD626-B1E9-46E1-9B98-D439749822AB}"/>
            </a:ext>
          </a:extLst>
        </xdr:cNvPr>
        <xdr:cNvSpPr txBox="1"/>
      </xdr:nvSpPr>
      <xdr:spPr>
        <a:xfrm>
          <a:off x="8474895" y="2195322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26445</xdr:colOff>
      <xdr:row>121</xdr:row>
      <xdr:rowOff>53340</xdr:rowOff>
    </xdr:from>
    <xdr:to>
      <xdr:col>17</xdr:col>
      <xdr:colOff>259977</xdr:colOff>
      <xdr:row>129</xdr:row>
      <xdr:rowOff>53341</xdr:rowOff>
    </xdr:to>
    <xdr:sp macro="" textlink="">
      <xdr:nvSpPr>
        <xdr:cNvPr id="14" name="TextBox 13">
          <a:extLst>
            <a:ext uri="{FF2B5EF4-FFF2-40B4-BE49-F238E27FC236}">
              <a16:creationId xmlns:a16="http://schemas.microsoft.com/office/drawing/2014/main" id="{65EED5E2-1089-4857-9114-01D78F9DC1F2}"/>
            </a:ext>
          </a:extLst>
        </xdr:cNvPr>
        <xdr:cNvSpPr txBox="1"/>
      </xdr:nvSpPr>
      <xdr:spPr>
        <a:xfrm>
          <a:off x="8499885" y="2290572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12</xdr:col>
      <xdr:colOff>11205</xdr:colOff>
      <xdr:row>111</xdr:row>
      <xdr:rowOff>0</xdr:rowOff>
    </xdr:from>
    <xdr:to>
      <xdr:col>17</xdr:col>
      <xdr:colOff>274321</xdr:colOff>
      <xdr:row>115</xdr:row>
      <xdr:rowOff>160021</xdr:rowOff>
    </xdr:to>
    <xdr:sp macro="" textlink="">
      <xdr:nvSpPr>
        <xdr:cNvPr id="15" name="TextBox 14">
          <a:extLst>
            <a:ext uri="{FF2B5EF4-FFF2-40B4-BE49-F238E27FC236}">
              <a16:creationId xmlns:a16="http://schemas.microsoft.com/office/drawing/2014/main" id="{B9CEA200-E299-4633-8E12-A748474CB350}"/>
            </a:ext>
          </a:extLst>
        </xdr:cNvPr>
        <xdr:cNvSpPr txBox="1"/>
      </xdr:nvSpPr>
      <xdr:spPr>
        <a:xfrm>
          <a:off x="8484645" y="21038820"/>
          <a:ext cx="3158716"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twoCellAnchor>
    <xdr:from>
      <xdr:col>12</xdr:col>
      <xdr:colOff>15240</xdr:colOff>
      <xdr:row>18</xdr:row>
      <xdr:rowOff>175260</xdr:rowOff>
    </xdr:from>
    <xdr:to>
      <xdr:col>17</xdr:col>
      <xdr:colOff>21590</xdr:colOff>
      <xdr:row>25</xdr:row>
      <xdr:rowOff>33020</xdr:rowOff>
    </xdr:to>
    <xdr:sp macro="" textlink="">
      <xdr:nvSpPr>
        <xdr:cNvPr id="16" name="TextBox 15">
          <a:extLst>
            <a:ext uri="{FF2B5EF4-FFF2-40B4-BE49-F238E27FC236}">
              <a16:creationId xmlns:a16="http://schemas.microsoft.com/office/drawing/2014/main" id="{E386B938-0C7A-4485-A8F7-9BC8436C9DD2}"/>
            </a:ext>
          </a:extLst>
        </xdr:cNvPr>
        <xdr:cNvSpPr txBox="1"/>
      </xdr:nvSpPr>
      <xdr:spPr>
        <a:xfrm>
          <a:off x="8488680" y="4373880"/>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oprals.state.gov/web920/per_diem.as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4.5" x14ac:dyDescent="0.35"/>
  <cols>
    <col min="2" max="2" width="2.7265625" customWidth="1"/>
    <col min="3" max="3" width="4" customWidth="1"/>
    <col min="4" max="4" width="23.7265625" customWidth="1"/>
    <col min="5" max="5" width="22" customWidth="1"/>
    <col min="6" max="6" width="24" customWidth="1"/>
    <col min="7" max="7" width="12.1796875" customWidth="1"/>
    <col min="8" max="8" width="10.81640625" customWidth="1"/>
    <col min="10" max="10" width="10.7265625" customWidth="1"/>
    <col min="11" max="11" width="2.7265625" customWidth="1"/>
  </cols>
  <sheetData>
    <row r="1" spans="2:11" x14ac:dyDescent="0.35">
      <c r="C1" s="31" t="s">
        <v>0</v>
      </c>
      <c r="D1" s="31"/>
    </row>
    <row r="2" spans="2:11" ht="34.5" customHeight="1" x14ac:dyDescent="0.35">
      <c r="C2" s="349" t="s">
        <v>1</v>
      </c>
      <c r="D2" s="349"/>
      <c r="E2" s="349"/>
      <c r="F2" s="349"/>
      <c r="G2" s="349"/>
      <c r="H2" s="349"/>
      <c r="I2" s="349"/>
      <c r="J2" s="349"/>
    </row>
    <row r="5" spans="2:11" ht="12" customHeight="1" x14ac:dyDescent="0.5">
      <c r="B5" s="9"/>
      <c r="C5" s="10"/>
      <c r="D5" s="11"/>
      <c r="E5" s="10"/>
      <c r="F5" s="10"/>
      <c r="G5" s="10"/>
      <c r="H5" s="10"/>
      <c r="I5" s="10"/>
      <c r="J5" s="10"/>
      <c r="K5" s="12"/>
    </row>
    <row r="6" spans="2:11" ht="15.5" x14ac:dyDescent="0.35">
      <c r="B6" s="13"/>
      <c r="C6" s="14"/>
      <c r="D6" s="15" t="s">
        <v>2</v>
      </c>
      <c r="E6" s="16"/>
      <c r="F6" s="16"/>
      <c r="G6" s="16"/>
      <c r="H6" s="16"/>
      <c r="I6" s="16"/>
      <c r="J6" s="16"/>
      <c r="K6" s="17"/>
    </row>
    <row r="7" spans="2:11" ht="12" customHeight="1" x14ac:dyDescent="0.35">
      <c r="B7" s="13"/>
      <c r="C7" s="18"/>
      <c r="D7" s="19"/>
      <c r="E7" s="18"/>
      <c r="F7" s="18"/>
      <c r="G7" s="18"/>
      <c r="H7" s="18"/>
      <c r="I7" s="18"/>
      <c r="J7" s="18"/>
      <c r="K7" s="17"/>
    </row>
    <row r="8" spans="2:11" x14ac:dyDescent="0.35">
      <c r="B8" s="13"/>
      <c r="C8" s="4"/>
      <c r="D8" s="5" t="s">
        <v>3</v>
      </c>
      <c r="E8" s="338" t="s">
        <v>4</v>
      </c>
      <c r="F8" s="338" t="s">
        <v>5</v>
      </c>
      <c r="G8" s="338" t="s">
        <v>6</v>
      </c>
      <c r="H8" s="338" t="s">
        <v>7</v>
      </c>
      <c r="I8" s="338" t="s">
        <v>8</v>
      </c>
      <c r="J8" s="336" t="s">
        <v>9</v>
      </c>
      <c r="K8" s="17"/>
    </row>
    <row r="9" spans="2:11" x14ac:dyDescent="0.35">
      <c r="B9" s="13"/>
      <c r="C9" s="6">
        <v>1</v>
      </c>
      <c r="D9" s="231" t="e">
        <f>#REF!</f>
        <v>#REF!</v>
      </c>
      <c r="E9" s="40" t="e">
        <f>#REF!</f>
        <v>#REF!</v>
      </c>
      <c r="F9" s="40" t="e">
        <f>IF(H9&gt;5000,"Yes","No")</f>
        <v>#REF!</v>
      </c>
      <c r="G9" s="116" t="e">
        <f>#REF!</f>
        <v>#REF!</v>
      </c>
      <c r="H9" s="92" t="e">
        <f>#REF!</f>
        <v>#REF!</v>
      </c>
      <c r="I9" s="30" t="e">
        <f>#REF!</f>
        <v>#REF!</v>
      </c>
      <c r="J9" s="345" t="e">
        <f>H9*I9</f>
        <v>#REF!</v>
      </c>
      <c r="K9" s="17"/>
    </row>
    <row r="10" spans="2:11" x14ac:dyDescent="0.35">
      <c r="B10" s="13"/>
      <c r="C10" s="6">
        <v>2</v>
      </c>
      <c r="D10" s="231" t="e">
        <f>#REF!</f>
        <v>#REF!</v>
      </c>
      <c r="E10" s="40" t="e">
        <f>#REF!</f>
        <v>#REF!</v>
      </c>
      <c r="F10" s="40" t="e">
        <f t="shared" ref="F10:F18" si="0">IF(H10&gt;5000,"Yes","No")</f>
        <v>#REF!</v>
      </c>
      <c r="G10" s="116" t="e">
        <f>#REF!</f>
        <v>#REF!</v>
      </c>
      <c r="H10" s="92" t="e">
        <f>#REF!</f>
        <v>#REF!</v>
      </c>
      <c r="I10" s="30" t="e">
        <f>#REF!</f>
        <v>#REF!</v>
      </c>
      <c r="J10" s="345" t="e">
        <f t="shared" ref="J10:J18" si="1">H10*I10</f>
        <v>#REF!</v>
      </c>
      <c r="K10" s="17"/>
    </row>
    <row r="11" spans="2:11" x14ac:dyDescent="0.35">
      <c r="B11" s="13"/>
      <c r="C11" s="6">
        <v>3</v>
      </c>
      <c r="D11" s="231" t="e">
        <f>#REF!</f>
        <v>#REF!</v>
      </c>
      <c r="E11" s="40" t="e">
        <f>#REF!</f>
        <v>#REF!</v>
      </c>
      <c r="F11" s="40" t="e">
        <f t="shared" si="0"/>
        <v>#REF!</v>
      </c>
      <c r="G11" s="116" t="e">
        <f>#REF!</f>
        <v>#REF!</v>
      </c>
      <c r="H11" s="92" t="e">
        <f>#REF!</f>
        <v>#REF!</v>
      </c>
      <c r="I11" s="30" t="e">
        <f>#REF!</f>
        <v>#REF!</v>
      </c>
      <c r="J11" s="345" t="e">
        <f t="shared" si="1"/>
        <v>#REF!</v>
      </c>
      <c r="K11" s="17"/>
    </row>
    <row r="12" spans="2:11" x14ac:dyDescent="0.35">
      <c r="B12" s="13"/>
      <c r="C12" s="6">
        <v>4</v>
      </c>
      <c r="D12" s="231" t="e">
        <f>#REF!</f>
        <v>#REF!</v>
      </c>
      <c r="E12" s="40" t="e">
        <f>#REF!</f>
        <v>#REF!</v>
      </c>
      <c r="F12" s="40" t="e">
        <f t="shared" si="0"/>
        <v>#REF!</v>
      </c>
      <c r="G12" s="116" t="e">
        <f>#REF!</f>
        <v>#REF!</v>
      </c>
      <c r="H12" s="92" t="e">
        <f>#REF!</f>
        <v>#REF!</v>
      </c>
      <c r="I12" s="30" t="e">
        <f>#REF!</f>
        <v>#REF!</v>
      </c>
      <c r="J12" s="345" t="e">
        <f t="shared" si="1"/>
        <v>#REF!</v>
      </c>
      <c r="K12" s="17"/>
    </row>
    <row r="13" spans="2:11" x14ac:dyDescent="0.35">
      <c r="B13" s="13"/>
      <c r="C13" s="6">
        <v>5</v>
      </c>
      <c r="D13" s="231" t="e">
        <f>#REF!</f>
        <v>#REF!</v>
      </c>
      <c r="E13" s="40" t="e">
        <f>#REF!</f>
        <v>#REF!</v>
      </c>
      <c r="F13" s="40" t="e">
        <f>IF(H13&gt;5000,"Yes","No")</f>
        <v>#REF!</v>
      </c>
      <c r="G13" s="116" t="e">
        <f>#REF!</f>
        <v>#REF!</v>
      </c>
      <c r="H13" s="92" t="e">
        <f>#REF!</f>
        <v>#REF!</v>
      </c>
      <c r="I13" s="30" t="e">
        <f>#REF!</f>
        <v>#REF!</v>
      </c>
      <c r="J13" s="345" t="e">
        <f t="shared" si="1"/>
        <v>#REF!</v>
      </c>
      <c r="K13" s="17"/>
    </row>
    <row r="14" spans="2:11" x14ac:dyDescent="0.35">
      <c r="B14" s="13"/>
      <c r="C14" s="6">
        <v>6</v>
      </c>
      <c r="D14" s="231" t="e">
        <f>#REF!</f>
        <v>#REF!</v>
      </c>
      <c r="E14" s="40" t="e">
        <f>#REF!</f>
        <v>#REF!</v>
      </c>
      <c r="F14" s="40" t="e">
        <f>IF(H14&gt;5000,"Yes","No")</f>
        <v>#REF!</v>
      </c>
      <c r="G14" s="116" t="e">
        <f>#REF!</f>
        <v>#REF!</v>
      </c>
      <c r="H14" s="92" t="e">
        <f>#REF!</f>
        <v>#REF!</v>
      </c>
      <c r="I14" s="30" t="e">
        <f>#REF!</f>
        <v>#REF!</v>
      </c>
      <c r="J14" s="345" t="e">
        <f t="shared" si="1"/>
        <v>#REF!</v>
      </c>
      <c r="K14" s="17"/>
    </row>
    <row r="15" spans="2:11" x14ac:dyDescent="0.35">
      <c r="B15" s="13"/>
      <c r="C15" s="6">
        <v>7</v>
      </c>
      <c r="D15" s="231" t="e">
        <f>#REF!</f>
        <v>#REF!</v>
      </c>
      <c r="E15" s="40" t="e">
        <f>#REF!</f>
        <v>#REF!</v>
      </c>
      <c r="F15" s="40" t="e">
        <f t="shared" si="0"/>
        <v>#REF!</v>
      </c>
      <c r="G15" s="116" t="e">
        <f>#REF!</f>
        <v>#REF!</v>
      </c>
      <c r="H15" s="92" t="e">
        <f>#REF!</f>
        <v>#REF!</v>
      </c>
      <c r="I15" s="30" t="e">
        <f>#REF!</f>
        <v>#REF!</v>
      </c>
      <c r="J15" s="345" t="e">
        <f t="shared" si="1"/>
        <v>#REF!</v>
      </c>
      <c r="K15" s="17"/>
    </row>
    <row r="16" spans="2:11" x14ac:dyDescent="0.35">
      <c r="B16" s="13"/>
      <c r="C16" s="6">
        <v>8</v>
      </c>
      <c r="D16" s="231" t="e">
        <f>#REF!</f>
        <v>#REF!</v>
      </c>
      <c r="E16" s="40" t="e">
        <f>#REF!</f>
        <v>#REF!</v>
      </c>
      <c r="F16" s="40" t="e">
        <f t="shared" si="0"/>
        <v>#REF!</v>
      </c>
      <c r="G16" s="116" t="e">
        <f>#REF!</f>
        <v>#REF!</v>
      </c>
      <c r="H16" s="92" t="e">
        <f>#REF!</f>
        <v>#REF!</v>
      </c>
      <c r="I16" s="30" t="e">
        <f>#REF!</f>
        <v>#REF!</v>
      </c>
      <c r="J16" s="345" t="e">
        <f t="shared" si="1"/>
        <v>#REF!</v>
      </c>
      <c r="K16" s="17"/>
    </row>
    <row r="17" spans="2:11" x14ac:dyDescent="0.35">
      <c r="B17" s="13"/>
      <c r="C17" s="6">
        <v>9</v>
      </c>
      <c r="D17" s="231" t="e">
        <f>#REF!</f>
        <v>#REF!</v>
      </c>
      <c r="E17" s="40" t="e">
        <f>#REF!</f>
        <v>#REF!</v>
      </c>
      <c r="F17" s="40" t="e">
        <f t="shared" si="0"/>
        <v>#REF!</v>
      </c>
      <c r="G17" s="116" t="e">
        <f>#REF!</f>
        <v>#REF!</v>
      </c>
      <c r="H17" s="92" t="e">
        <f>#REF!</f>
        <v>#REF!</v>
      </c>
      <c r="I17" s="30" t="e">
        <f>#REF!</f>
        <v>#REF!</v>
      </c>
      <c r="J17" s="345" t="e">
        <f t="shared" si="1"/>
        <v>#REF!</v>
      </c>
      <c r="K17" s="17"/>
    </row>
    <row r="18" spans="2:11" x14ac:dyDescent="0.35">
      <c r="B18" s="13"/>
      <c r="C18" s="6">
        <v>10</v>
      </c>
      <c r="D18" s="231" t="e">
        <f>#REF!</f>
        <v>#REF!</v>
      </c>
      <c r="E18" s="40" t="e">
        <f>#REF!</f>
        <v>#REF!</v>
      </c>
      <c r="F18" s="40" t="e">
        <f t="shared" si="0"/>
        <v>#REF!</v>
      </c>
      <c r="G18" s="116" t="e">
        <f>#REF!</f>
        <v>#REF!</v>
      </c>
      <c r="H18" s="92" t="e">
        <f>#REF!</f>
        <v>#REF!</v>
      </c>
      <c r="I18" s="30" t="e">
        <f>#REF!</f>
        <v>#REF!</v>
      </c>
      <c r="J18" s="345" t="e">
        <f t="shared" si="1"/>
        <v>#REF!</v>
      </c>
      <c r="K18" s="17"/>
    </row>
    <row r="19" spans="2:11" x14ac:dyDescent="0.35">
      <c r="B19" s="13"/>
      <c r="C19" s="23"/>
      <c r="D19" s="23" t="s">
        <v>10</v>
      </c>
      <c r="E19" s="23"/>
      <c r="F19" s="23"/>
      <c r="G19" s="23"/>
      <c r="H19" s="23"/>
      <c r="I19" s="23"/>
      <c r="J19" s="58" t="e">
        <f>SUM(J9:J18)</f>
        <v>#REF!</v>
      </c>
      <c r="K19" s="17"/>
    </row>
    <row r="20" spans="2:11" ht="12" customHeight="1" x14ac:dyDescent="0.35">
      <c r="B20" s="24"/>
      <c r="C20" s="25"/>
      <c r="D20" s="25"/>
      <c r="E20" s="25"/>
      <c r="F20" s="25"/>
      <c r="G20" s="25"/>
      <c r="H20" s="25"/>
      <c r="I20" s="25"/>
      <c r="J20" s="25"/>
      <c r="K20" s="26"/>
    </row>
    <row r="21" spans="2:11" x14ac:dyDescent="0.35">
      <c r="C21" t="s">
        <v>11</v>
      </c>
      <c r="D21" s="1" t="s">
        <v>12</v>
      </c>
    </row>
    <row r="22" spans="2:11" x14ac:dyDescent="0.35">
      <c r="C22" t="s">
        <v>13</v>
      </c>
      <c r="D22" s="1" t="s">
        <v>14</v>
      </c>
    </row>
  </sheetData>
  <mergeCells count="1">
    <mergeCell ref="C2:J2"/>
  </mergeCells>
  <conditionalFormatting sqref="F9:F18">
    <cfRule type="containsText" dxfId="4" priority="1" operator="containsText" text="Yes">
      <formula>NOT(ISERROR(SEARCH("Yes",F9)))</formula>
    </cfRule>
    <cfRule type="containsText" dxfId="3" priority="2" operator="containsText" text="Yes">
      <formula>NOT(ISERROR(SEARCH("Yes",F9)))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workbookViewId="0">
      <selection activeCell="C29" sqref="C29"/>
    </sheetView>
  </sheetViews>
  <sheetFormatPr defaultRowHeight="14.5" x14ac:dyDescent="0.35"/>
  <cols>
    <col min="2" max="2" width="15.1796875" customWidth="1"/>
    <col min="3" max="3" width="10.1796875" customWidth="1"/>
    <col min="4" max="4" width="11.453125" customWidth="1"/>
    <col min="5" max="5" width="13.7265625" customWidth="1"/>
    <col min="6" max="6" width="12" customWidth="1"/>
  </cols>
  <sheetData>
    <row r="2" spans="1:12" x14ac:dyDescent="0.35">
      <c r="A2" s="1" t="s">
        <v>15</v>
      </c>
      <c r="B2" s="1" t="s">
        <v>16</v>
      </c>
      <c r="C2" s="1"/>
      <c r="D2" s="1"/>
      <c r="E2" s="1"/>
      <c r="F2" s="1"/>
      <c r="G2" s="1"/>
      <c r="H2" s="1"/>
    </row>
    <row r="3" spans="1:12" x14ac:dyDescent="0.35">
      <c r="A3" s="1"/>
      <c r="B3" s="32" t="s">
        <v>17</v>
      </c>
      <c r="C3" s="32"/>
      <c r="D3" s="32"/>
      <c r="E3" s="32"/>
      <c r="F3" s="32"/>
      <c r="G3" s="32"/>
      <c r="H3" s="32"/>
    </row>
    <row r="4" spans="1:12" x14ac:dyDescent="0.35">
      <c r="A4" s="1"/>
      <c r="B4" s="1" t="s">
        <v>18</v>
      </c>
      <c r="C4" s="1" t="s">
        <v>19</v>
      </c>
      <c r="D4" s="1" t="s">
        <v>20</v>
      </c>
      <c r="E4" s="1" t="s">
        <v>21</v>
      </c>
      <c r="F4" s="1" t="s">
        <v>22</v>
      </c>
      <c r="G4" s="1" t="s">
        <v>23</v>
      </c>
      <c r="H4" s="1" t="s">
        <v>24</v>
      </c>
    </row>
    <row r="5" spans="1:12" x14ac:dyDescent="0.35">
      <c r="A5" s="1"/>
      <c r="B5" s="1" t="s">
        <v>25</v>
      </c>
      <c r="C5" s="1" t="s">
        <v>19</v>
      </c>
      <c r="D5" s="1" t="s">
        <v>20</v>
      </c>
      <c r="E5" s="1" t="s">
        <v>21</v>
      </c>
      <c r="F5" s="1" t="s">
        <v>22</v>
      </c>
      <c r="G5" s="1" t="s">
        <v>23</v>
      </c>
      <c r="H5" s="1" t="s">
        <v>24</v>
      </c>
    </row>
    <row r="6" spans="1:12" x14ac:dyDescent="0.35">
      <c r="A6" s="1"/>
      <c r="B6" s="1" t="s">
        <v>26</v>
      </c>
      <c r="C6" s="1" t="s">
        <v>19</v>
      </c>
      <c r="D6" s="1" t="s">
        <v>20</v>
      </c>
      <c r="E6" s="1" t="s">
        <v>27</v>
      </c>
      <c r="F6" s="1" t="s">
        <v>28</v>
      </c>
      <c r="G6" s="1" t="s">
        <v>23</v>
      </c>
      <c r="H6" s="1" t="s">
        <v>24</v>
      </c>
    </row>
    <row r="7" spans="1:12" x14ac:dyDescent="0.35">
      <c r="A7" s="1"/>
      <c r="B7" s="1" t="s">
        <v>29</v>
      </c>
      <c r="C7" s="1" t="s">
        <v>19</v>
      </c>
      <c r="D7" s="1" t="s">
        <v>20</v>
      </c>
      <c r="E7" s="1" t="s">
        <v>30</v>
      </c>
      <c r="F7" s="1" t="s">
        <v>22</v>
      </c>
      <c r="G7" s="1" t="s">
        <v>23</v>
      </c>
      <c r="H7" s="1" t="s">
        <v>24</v>
      </c>
    </row>
    <row r="8" spans="1:12" x14ac:dyDescent="0.35">
      <c r="A8" s="1"/>
      <c r="B8" s="1" t="s">
        <v>31</v>
      </c>
      <c r="C8" s="1" t="s">
        <v>19</v>
      </c>
      <c r="D8" s="1" t="s">
        <v>20</v>
      </c>
      <c r="E8" s="1" t="s">
        <v>30</v>
      </c>
      <c r="F8" s="1" t="s">
        <v>22</v>
      </c>
      <c r="G8" s="1" t="s">
        <v>23</v>
      </c>
      <c r="H8" s="1" t="s">
        <v>24</v>
      </c>
    </row>
    <row r="9" spans="1:12" x14ac:dyDescent="0.35">
      <c r="A9" s="1"/>
      <c r="B9" s="1" t="s">
        <v>32</v>
      </c>
      <c r="C9" s="1" t="s">
        <v>33</v>
      </c>
      <c r="D9" s="1" t="s">
        <v>34</v>
      </c>
      <c r="E9" s="1" t="s">
        <v>35</v>
      </c>
      <c r="F9" s="1" t="s">
        <v>34</v>
      </c>
      <c r="G9" s="1" t="s">
        <v>34</v>
      </c>
      <c r="H9" s="1" t="s">
        <v>35</v>
      </c>
    </row>
    <row r="10" spans="1:12" x14ac:dyDescent="0.35">
      <c r="B10" s="1" t="s">
        <v>36</v>
      </c>
      <c r="C10" s="1" t="s">
        <v>34</v>
      </c>
      <c r="D10" s="1" t="s">
        <v>34</v>
      </c>
      <c r="E10" s="1" t="s">
        <v>34</v>
      </c>
      <c r="F10" s="1" t="s">
        <v>34</v>
      </c>
      <c r="G10" s="1" t="s">
        <v>34</v>
      </c>
      <c r="H10" s="1" t="s">
        <v>34</v>
      </c>
    </row>
    <row r="11" spans="1:12" x14ac:dyDescent="0.35">
      <c r="A11" s="1"/>
      <c r="B11" s="1" t="s">
        <v>37</v>
      </c>
      <c r="C11" s="1" t="s">
        <v>34</v>
      </c>
      <c r="D11" s="1" t="s">
        <v>34</v>
      </c>
      <c r="E11" s="1" t="s">
        <v>34</v>
      </c>
      <c r="F11" s="1" t="s">
        <v>34</v>
      </c>
      <c r="G11" s="1" t="s">
        <v>34</v>
      </c>
      <c r="H11" s="1" t="s">
        <v>34</v>
      </c>
      <c r="I11" s="1"/>
      <c r="J11" s="1"/>
      <c r="K11" s="1"/>
      <c r="L11" s="1"/>
    </row>
    <row r="12" spans="1:12" x14ac:dyDescent="0.35">
      <c r="A12" s="1" t="s">
        <v>38</v>
      </c>
      <c r="B12" s="1" t="s">
        <v>39</v>
      </c>
      <c r="C12" s="1"/>
      <c r="D12" s="1"/>
      <c r="E12" s="1"/>
      <c r="F12" s="1"/>
      <c r="G12" s="1"/>
      <c r="H12" s="1"/>
      <c r="I12" s="1"/>
      <c r="J12" s="1"/>
      <c r="K12" s="1"/>
      <c r="L12" s="1"/>
    </row>
    <row r="13" spans="1:12" x14ac:dyDescent="0.35">
      <c r="A13" s="1"/>
      <c r="B13" s="85" t="s">
        <v>40</v>
      </c>
      <c r="C13" s="1"/>
      <c r="D13" s="1"/>
      <c r="E13" s="1"/>
      <c r="F13" s="1"/>
      <c r="G13" s="1"/>
      <c r="H13" s="1"/>
      <c r="I13" s="1"/>
      <c r="J13" s="1"/>
      <c r="K13" s="1"/>
      <c r="L13" s="1"/>
    </row>
    <row r="14" spans="1:12" x14ac:dyDescent="0.35">
      <c r="A14" s="1"/>
      <c r="B14" s="1" t="s">
        <v>41</v>
      </c>
      <c r="C14" s="1"/>
      <c r="D14" s="1"/>
      <c r="E14" s="1"/>
      <c r="F14" s="1"/>
      <c r="G14" s="1"/>
      <c r="H14" s="1"/>
      <c r="I14" s="1"/>
      <c r="J14" s="1"/>
      <c r="K14" s="1"/>
      <c r="L14" s="1"/>
    </row>
    <row r="15" spans="1:12" x14ac:dyDescent="0.35">
      <c r="A15" s="1"/>
      <c r="B15" s="1" t="s">
        <v>42</v>
      </c>
      <c r="C15" s="1"/>
      <c r="D15" s="1"/>
      <c r="E15" s="1"/>
      <c r="F15" s="1"/>
      <c r="G15" s="1"/>
      <c r="H15" s="1"/>
      <c r="I15" s="1"/>
      <c r="J15" s="1"/>
      <c r="K15" s="1"/>
      <c r="L15" s="1"/>
    </row>
    <row r="16" spans="1:12" x14ac:dyDescent="0.35">
      <c r="A16" s="1"/>
      <c r="B16" s="1"/>
      <c r="C16" s="1"/>
      <c r="D16" s="1"/>
      <c r="E16" s="1"/>
      <c r="F16" s="1"/>
      <c r="G16" s="1"/>
      <c r="H16" s="1"/>
      <c r="I16" s="1"/>
      <c r="J16" s="1"/>
      <c r="K16" s="1"/>
      <c r="L16" s="1"/>
    </row>
    <row r="17" spans="1:12" x14ac:dyDescent="0.35">
      <c r="A17" s="1" t="s">
        <v>38</v>
      </c>
      <c r="B17" s="1" t="s">
        <v>43</v>
      </c>
      <c r="C17" s="1"/>
      <c r="D17" s="1"/>
      <c r="E17" s="1"/>
      <c r="F17" s="1"/>
      <c r="G17" s="1"/>
      <c r="H17" s="1"/>
      <c r="I17" s="1"/>
      <c r="J17" s="1"/>
      <c r="K17" s="1"/>
      <c r="L17" s="1"/>
    </row>
    <row r="18" spans="1:12" x14ac:dyDescent="0.35">
      <c r="A18" s="1"/>
      <c r="B18" s="85" t="s">
        <v>44</v>
      </c>
      <c r="C18" s="85"/>
      <c r="D18" s="85"/>
      <c r="E18" s="85"/>
      <c r="F18" s="1"/>
      <c r="G18" s="1"/>
      <c r="H18" s="1"/>
      <c r="I18" s="1"/>
      <c r="J18" s="1"/>
      <c r="K18" s="1"/>
      <c r="L18" s="1"/>
    </row>
    <row r="19" spans="1:12" x14ac:dyDescent="0.35">
      <c r="A19" s="1"/>
      <c r="B19" s="112" t="s">
        <v>37</v>
      </c>
      <c r="C19" s="111" t="s">
        <v>34</v>
      </c>
      <c r="D19" s="111" t="s">
        <v>34</v>
      </c>
      <c r="E19" s="111" t="s">
        <v>34</v>
      </c>
      <c r="F19" s="1"/>
      <c r="G19" s="1"/>
      <c r="H19" s="1"/>
      <c r="I19" s="1"/>
      <c r="J19" s="1"/>
      <c r="K19" s="1"/>
      <c r="L19" s="1"/>
    </row>
    <row r="20" spans="1:12" x14ac:dyDescent="0.35">
      <c r="A20" s="1"/>
      <c r="B20" s="1" t="s">
        <v>45</v>
      </c>
      <c r="C20" s="1" t="s">
        <v>46</v>
      </c>
      <c r="D20" s="1" t="s">
        <v>47</v>
      </c>
      <c r="E20" s="1" t="s">
        <v>34</v>
      </c>
      <c r="F20" s="1"/>
      <c r="G20" s="1"/>
      <c r="H20" s="1"/>
      <c r="I20" s="1"/>
      <c r="J20" s="1"/>
      <c r="K20" s="1"/>
      <c r="L20" s="1"/>
    </row>
    <row r="21" spans="1:12" x14ac:dyDescent="0.35">
      <c r="A21" s="1"/>
      <c r="B21" s="1" t="s">
        <v>48</v>
      </c>
      <c r="C21" s="1" t="s">
        <v>49</v>
      </c>
      <c r="D21" s="1" t="s">
        <v>50</v>
      </c>
      <c r="E21" s="1" t="s">
        <v>51</v>
      </c>
      <c r="F21" s="1"/>
      <c r="G21" s="1"/>
      <c r="H21" s="1"/>
      <c r="I21" s="1"/>
      <c r="J21" s="1"/>
      <c r="K21" s="1"/>
      <c r="L21" s="1"/>
    </row>
    <row r="22" spans="1:12" x14ac:dyDescent="0.35">
      <c r="A22" s="1"/>
      <c r="B22" s="1"/>
      <c r="C22" s="1"/>
      <c r="D22" s="1"/>
      <c r="E22" s="1"/>
      <c r="F22" s="1"/>
      <c r="G22" s="1"/>
      <c r="H22" s="1"/>
      <c r="I22" s="1"/>
      <c r="J22" s="1"/>
      <c r="K22" s="1"/>
      <c r="L22" s="1"/>
    </row>
    <row r="23" spans="1:12" x14ac:dyDescent="0.35">
      <c r="A23" s="1" t="s">
        <v>52</v>
      </c>
      <c r="B23" s="1" t="s">
        <v>53</v>
      </c>
      <c r="C23" s="1"/>
      <c r="D23" s="1"/>
      <c r="E23" s="1"/>
      <c r="F23" s="1"/>
      <c r="G23" s="1"/>
      <c r="H23" s="1"/>
      <c r="I23" s="1"/>
      <c r="J23" s="1"/>
      <c r="K23" s="1"/>
      <c r="L23" s="1"/>
    </row>
    <row r="24" spans="1:12" x14ac:dyDescent="0.35">
      <c r="A24" s="1"/>
      <c r="B24" s="85" t="s">
        <v>54</v>
      </c>
      <c r="C24" s="1"/>
      <c r="D24" s="1"/>
      <c r="E24" s="1"/>
      <c r="F24" s="1"/>
      <c r="G24" s="1"/>
      <c r="H24" s="1"/>
      <c r="I24" s="1"/>
      <c r="J24" s="1"/>
      <c r="K24" s="1"/>
      <c r="L24" s="1"/>
    </row>
    <row r="25" spans="1:12" x14ac:dyDescent="0.35">
      <c r="A25" s="1"/>
      <c r="B25" s="1" t="s">
        <v>55</v>
      </c>
      <c r="C25" s="1" t="s">
        <v>34</v>
      </c>
      <c r="D25" s="1"/>
      <c r="E25" s="1"/>
      <c r="F25" s="1"/>
      <c r="G25" s="1"/>
      <c r="H25" s="1"/>
      <c r="I25" s="1"/>
      <c r="J25" s="1"/>
      <c r="K25" s="1"/>
      <c r="L25" s="1"/>
    </row>
    <row r="26" spans="1:12" x14ac:dyDescent="0.35">
      <c r="A26" s="1"/>
      <c r="B26" s="1" t="s">
        <v>36</v>
      </c>
      <c r="C26" s="1" t="s">
        <v>34</v>
      </c>
      <c r="D26" s="1"/>
      <c r="E26" s="1"/>
      <c r="F26" s="1"/>
      <c r="G26" s="1"/>
      <c r="H26" s="1"/>
      <c r="I26" s="1"/>
      <c r="J26" s="1"/>
      <c r="K26" s="1"/>
      <c r="L26" s="1"/>
    </row>
    <row r="27" spans="1:12" x14ac:dyDescent="0.35">
      <c r="A27" s="1"/>
      <c r="B27" s="1" t="s">
        <v>56</v>
      </c>
      <c r="C27" s="1" t="s">
        <v>57</v>
      </c>
      <c r="D27" s="1"/>
      <c r="E27" s="1"/>
      <c r="F27" s="1"/>
      <c r="G27" s="1"/>
      <c r="H27" s="1"/>
      <c r="I27" s="1"/>
      <c r="J27" s="1"/>
      <c r="K27" s="1"/>
      <c r="L27" s="1"/>
    </row>
    <row r="28" spans="1:12" x14ac:dyDescent="0.35">
      <c r="A28" s="1"/>
      <c r="B28" s="1" t="s">
        <v>58</v>
      </c>
      <c r="C28" s="1" t="s">
        <v>59</v>
      </c>
      <c r="D28" s="1"/>
      <c r="E28" s="1"/>
      <c r="F28" s="1"/>
      <c r="G28" s="1"/>
      <c r="H28" s="1"/>
      <c r="I28" s="1"/>
      <c r="J28" s="1"/>
      <c r="K28" s="1"/>
      <c r="L28" s="1"/>
    </row>
    <row r="29" spans="1:12" x14ac:dyDescent="0.35">
      <c r="A29" s="1"/>
      <c r="B29" s="1" t="s">
        <v>60</v>
      </c>
      <c r="C29" s="1" t="s">
        <v>61</v>
      </c>
      <c r="D29" s="1"/>
      <c r="E29" s="1"/>
      <c r="F29" s="1"/>
      <c r="G29" s="1"/>
      <c r="H29" s="1"/>
      <c r="I29" s="1"/>
      <c r="J29" s="1"/>
      <c r="K29" s="1"/>
      <c r="L29" s="1"/>
    </row>
    <row r="31" spans="1:12" x14ac:dyDescent="0.35">
      <c r="A31" s="1" t="s">
        <v>52</v>
      </c>
      <c r="B31" s="1" t="s">
        <v>62</v>
      </c>
      <c r="C31" s="1"/>
      <c r="D31" s="1"/>
      <c r="E31" s="1"/>
    </row>
    <row r="32" spans="1:12" x14ac:dyDescent="0.35">
      <c r="A32" s="1"/>
      <c r="B32" s="85" t="s">
        <v>63</v>
      </c>
      <c r="C32" s="85"/>
      <c r="D32" s="85"/>
      <c r="E32" s="1"/>
    </row>
    <row r="33" spans="1:5" x14ac:dyDescent="0.35">
      <c r="A33" s="1"/>
      <c r="B33" s="1" t="s">
        <v>55</v>
      </c>
      <c r="C33" s="1" t="s">
        <v>64</v>
      </c>
      <c r="D33" s="1" t="s">
        <v>64</v>
      </c>
      <c r="E33" s="1"/>
    </row>
    <row r="34" spans="1:5" x14ac:dyDescent="0.35">
      <c r="A34" s="1"/>
      <c r="B34" s="1" t="s">
        <v>65</v>
      </c>
      <c r="C34" s="1" t="s">
        <v>65</v>
      </c>
      <c r="D34" s="1" t="s">
        <v>66</v>
      </c>
      <c r="E34" s="1"/>
    </row>
    <row r="35" spans="1:5" x14ac:dyDescent="0.35">
      <c r="A35" s="1"/>
      <c r="B35" s="1" t="s">
        <v>67</v>
      </c>
      <c r="C35" s="1" t="s">
        <v>68</v>
      </c>
      <c r="D35" s="1" t="s">
        <v>69</v>
      </c>
      <c r="E35" s="1"/>
    </row>
    <row r="36" spans="1:5" x14ac:dyDescent="0.35">
      <c r="A36" s="1"/>
      <c r="B36" s="1"/>
      <c r="C36" s="1"/>
      <c r="D36" s="1"/>
      <c r="E36" s="1"/>
    </row>
    <row r="37" spans="1:5" x14ac:dyDescent="0.35">
      <c r="A37" s="1" t="s">
        <v>38</v>
      </c>
      <c r="B37" s="1" t="s">
        <v>16</v>
      </c>
      <c r="C37" s="1"/>
      <c r="D37" s="1"/>
      <c r="E37" s="1"/>
    </row>
    <row r="38" spans="1:5" x14ac:dyDescent="0.35">
      <c r="A38" s="1"/>
      <c r="B38" s="85" t="s">
        <v>70</v>
      </c>
      <c r="C38" s="85"/>
      <c r="D38" s="1"/>
      <c r="E38" s="1"/>
    </row>
    <row r="39" spans="1:5" x14ac:dyDescent="0.35">
      <c r="A39" s="1"/>
      <c r="B39" s="1" t="s">
        <v>37</v>
      </c>
      <c r="C39" s="1"/>
      <c r="D39" s="1"/>
      <c r="E39" s="1"/>
    </row>
    <row r="40" spans="1:5" x14ac:dyDescent="0.35">
      <c r="B40" s="1" t="s">
        <v>41</v>
      </c>
    </row>
    <row r="41" spans="1:5" x14ac:dyDescent="0.35">
      <c r="B41" s="1" t="s">
        <v>42</v>
      </c>
    </row>
    <row r="42" spans="1:5" x14ac:dyDescent="0.35">
      <c r="B42" s="1"/>
    </row>
    <row r="43" spans="1:5" x14ac:dyDescent="0.35">
      <c r="A43" s="1" t="s">
        <v>71</v>
      </c>
      <c r="B43" s="1" t="s">
        <v>72</v>
      </c>
    </row>
    <row r="44" spans="1:5" x14ac:dyDescent="0.35">
      <c r="B44" s="32" t="s">
        <v>73</v>
      </c>
    </row>
    <row r="45" spans="1:5" x14ac:dyDescent="0.35">
      <c r="B45" s="1" t="s">
        <v>74</v>
      </c>
    </row>
    <row r="46" spans="1:5" x14ac:dyDescent="0.35">
      <c r="B46" s="1" t="s">
        <v>75</v>
      </c>
    </row>
    <row r="47" spans="1:5" x14ac:dyDescent="0.35">
      <c r="B47" s="1" t="s">
        <v>76</v>
      </c>
    </row>
    <row r="48" spans="1:5" x14ac:dyDescent="0.35">
      <c r="B48" s="1" t="s">
        <v>77</v>
      </c>
    </row>
    <row r="49" spans="1:8" x14ac:dyDescent="0.35">
      <c r="B49" s="1" t="s">
        <v>55</v>
      </c>
    </row>
    <row r="50" spans="1:8" x14ac:dyDescent="0.35">
      <c r="B50" s="1"/>
    </row>
    <row r="52" spans="1:8" x14ac:dyDescent="0.35">
      <c r="A52" s="1" t="s">
        <v>38</v>
      </c>
      <c r="B52" s="1" t="s">
        <v>72</v>
      </c>
      <c r="C52" s="1"/>
      <c r="D52" s="1"/>
      <c r="E52" s="1"/>
      <c r="F52" s="1"/>
      <c r="G52" s="1"/>
      <c r="H52" s="1"/>
    </row>
    <row r="53" spans="1:8" x14ac:dyDescent="0.35">
      <c r="A53" s="1"/>
      <c r="B53" s="85" t="s">
        <v>78</v>
      </c>
      <c r="C53" s="313"/>
      <c r="D53" s="111"/>
      <c r="E53" s="111"/>
      <c r="F53" s="111"/>
      <c r="G53" s="111"/>
      <c r="H53" s="111"/>
    </row>
    <row r="54" spans="1:8" x14ac:dyDescent="0.35">
      <c r="A54" s="1"/>
      <c r="B54" s="310" t="s">
        <v>79</v>
      </c>
      <c r="C54" s="310" t="s">
        <v>80</v>
      </c>
      <c r="D54" s="310" t="s">
        <v>81</v>
      </c>
      <c r="E54" s="310" t="s">
        <v>82</v>
      </c>
      <c r="F54" s="310" t="s">
        <v>83</v>
      </c>
      <c r="G54" s="1"/>
      <c r="H54" s="1"/>
    </row>
    <row r="55" spans="1:8" x14ac:dyDescent="0.35">
      <c r="A55" s="1"/>
      <c r="B55" s="311">
        <v>1</v>
      </c>
      <c r="C55" s="312">
        <v>0</v>
      </c>
      <c r="D55" s="312">
        <v>0</v>
      </c>
      <c r="E55" s="312">
        <v>0</v>
      </c>
      <c r="F55" s="312">
        <v>1</v>
      </c>
      <c r="G55" s="1"/>
      <c r="H55" s="1"/>
    </row>
    <row r="56" spans="1:8" x14ac:dyDescent="0.35">
      <c r="A56" s="1"/>
      <c r="B56" s="311">
        <v>2</v>
      </c>
      <c r="C56" s="312">
        <v>0</v>
      </c>
      <c r="D56" s="312">
        <v>0</v>
      </c>
      <c r="E56" s="312">
        <v>1</v>
      </c>
      <c r="F56" s="312">
        <v>1</v>
      </c>
      <c r="G56" s="1"/>
      <c r="H56" s="1"/>
    </row>
    <row r="57" spans="1:8" x14ac:dyDescent="0.35">
      <c r="A57" s="1"/>
      <c r="B57" s="311">
        <v>3</v>
      </c>
      <c r="C57" s="312">
        <v>0</v>
      </c>
      <c r="D57" s="312">
        <v>1</v>
      </c>
      <c r="E57" s="312">
        <v>1</v>
      </c>
      <c r="F57" s="312">
        <v>1</v>
      </c>
      <c r="G57" s="1"/>
      <c r="H57" s="1"/>
    </row>
    <row r="58" spans="1:8" x14ac:dyDescent="0.35">
      <c r="A58" s="1"/>
      <c r="B58" s="311">
        <v>4</v>
      </c>
      <c r="C58" s="312">
        <v>1</v>
      </c>
      <c r="D58" s="312">
        <v>1</v>
      </c>
      <c r="E58" s="312">
        <v>1</v>
      </c>
      <c r="F58" s="312">
        <v>1</v>
      </c>
      <c r="G58" s="1"/>
      <c r="H58" s="1"/>
    </row>
    <row r="59" spans="1:8" x14ac:dyDescent="0.35">
      <c r="B59" s="311">
        <v>5</v>
      </c>
      <c r="C59" s="312">
        <v>1</v>
      </c>
      <c r="D59" s="312">
        <v>1</v>
      </c>
      <c r="E59" s="312">
        <v>2</v>
      </c>
      <c r="F59" s="312">
        <v>1</v>
      </c>
      <c r="G59" s="1"/>
      <c r="H59" s="1"/>
    </row>
    <row r="60" spans="1:8" x14ac:dyDescent="0.35">
      <c r="B60" s="311">
        <v>6</v>
      </c>
      <c r="C60" s="312">
        <v>1</v>
      </c>
      <c r="D60" s="312">
        <v>2</v>
      </c>
      <c r="E60" s="312">
        <v>2</v>
      </c>
      <c r="F60" s="312">
        <v>1</v>
      </c>
    </row>
    <row r="61" spans="1:8" x14ac:dyDescent="0.35">
      <c r="B61" s="311">
        <v>7</v>
      </c>
      <c r="C61" s="312">
        <v>1</v>
      </c>
      <c r="D61" s="312">
        <v>2</v>
      </c>
      <c r="E61" s="312">
        <v>3</v>
      </c>
      <c r="F61" s="312">
        <v>1</v>
      </c>
    </row>
    <row r="62" spans="1:8" x14ac:dyDescent="0.35">
      <c r="B62" s="311">
        <v>8</v>
      </c>
      <c r="C62" s="312">
        <v>1</v>
      </c>
      <c r="D62" s="312">
        <v>2</v>
      </c>
      <c r="E62" s="312">
        <v>3</v>
      </c>
      <c r="F62" s="312">
        <v>2</v>
      </c>
    </row>
    <row r="63" spans="1:8" x14ac:dyDescent="0.35">
      <c r="B63" s="311">
        <v>9</v>
      </c>
      <c r="C63" s="312">
        <v>1</v>
      </c>
      <c r="D63" s="312">
        <v>2</v>
      </c>
      <c r="E63" s="312">
        <v>4</v>
      </c>
      <c r="F63" s="312">
        <v>2</v>
      </c>
    </row>
    <row r="64" spans="1:8" x14ac:dyDescent="0.35">
      <c r="B64" s="311">
        <v>10</v>
      </c>
      <c r="C64" s="312">
        <v>2</v>
      </c>
      <c r="D64" s="312">
        <v>2</v>
      </c>
      <c r="E64" s="312">
        <v>4</v>
      </c>
      <c r="F64" s="312">
        <v>2</v>
      </c>
    </row>
    <row r="65" spans="2:6" x14ac:dyDescent="0.35">
      <c r="B65" s="311">
        <v>11</v>
      </c>
      <c r="C65" s="312">
        <v>2</v>
      </c>
      <c r="D65" s="312">
        <v>3</v>
      </c>
      <c r="E65" s="312">
        <v>4</v>
      </c>
      <c r="F65" s="312">
        <v>2</v>
      </c>
    </row>
    <row r="66" spans="2:6" x14ac:dyDescent="0.35">
      <c r="B66" s="311">
        <v>12</v>
      </c>
      <c r="C66" s="312">
        <v>2</v>
      </c>
      <c r="D66" s="312">
        <v>3</v>
      </c>
      <c r="E66" s="312">
        <v>5</v>
      </c>
      <c r="F66" s="312">
        <v>2</v>
      </c>
    </row>
    <row r="67" spans="2:6" x14ac:dyDescent="0.35">
      <c r="B67" s="311">
        <v>13</v>
      </c>
      <c r="C67" s="312">
        <v>2</v>
      </c>
      <c r="D67" s="312">
        <v>3</v>
      </c>
      <c r="E67" s="312">
        <v>5</v>
      </c>
      <c r="F67" s="312">
        <v>3</v>
      </c>
    </row>
    <row r="68" spans="2:6" x14ac:dyDescent="0.35">
      <c r="B68" s="311">
        <v>14</v>
      </c>
      <c r="C68" s="312">
        <v>2</v>
      </c>
      <c r="D68" s="312">
        <v>4</v>
      </c>
      <c r="E68" s="312">
        <v>5</v>
      </c>
      <c r="F68" s="312">
        <v>3</v>
      </c>
    </row>
    <row r="69" spans="2:6" x14ac:dyDescent="0.35">
      <c r="B69" s="311">
        <v>15</v>
      </c>
      <c r="C69" s="312">
        <v>2</v>
      </c>
      <c r="D69" s="312">
        <v>4</v>
      </c>
      <c r="E69" s="312">
        <v>6</v>
      </c>
      <c r="F69" s="312">
        <v>3</v>
      </c>
    </row>
    <row r="70" spans="2:6" x14ac:dyDescent="0.35">
      <c r="B70" s="311">
        <v>16</v>
      </c>
      <c r="C70" s="312">
        <v>2</v>
      </c>
      <c r="D70" s="312">
        <v>4</v>
      </c>
      <c r="E70" s="312">
        <v>7</v>
      </c>
      <c r="F70" s="312">
        <v>3</v>
      </c>
    </row>
    <row r="71" spans="2:6" x14ac:dyDescent="0.35">
      <c r="B71" s="311">
        <v>17</v>
      </c>
      <c r="C71" s="312">
        <v>3</v>
      </c>
      <c r="D71" s="312">
        <v>4</v>
      </c>
      <c r="E71" s="312">
        <v>7</v>
      </c>
      <c r="F71" s="312">
        <v>3</v>
      </c>
    </row>
    <row r="72" spans="2:6" x14ac:dyDescent="0.35">
      <c r="B72" s="311">
        <v>18</v>
      </c>
      <c r="C72" s="312">
        <v>3</v>
      </c>
      <c r="D72" s="312">
        <v>5</v>
      </c>
      <c r="E72" s="312">
        <v>7</v>
      </c>
      <c r="F72" s="312">
        <v>3</v>
      </c>
    </row>
    <row r="73" spans="2:6" x14ac:dyDescent="0.35">
      <c r="B73" s="311">
        <v>19</v>
      </c>
      <c r="C73" s="312">
        <v>3</v>
      </c>
      <c r="D73" s="312">
        <v>5</v>
      </c>
      <c r="E73" s="312">
        <v>8</v>
      </c>
      <c r="F73" s="312">
        <v>3</v>
      </c>
    </row>
    <row r="74" spans="2:6" x14ac:dyDescent="0.35">
      <c r="B74" s="311">
        <v>20</v>
      </c>
      <c r="C74" s="312">
        <v>3</v>
      </c>
      <c r="D74" s="312">
        <v>5</v>
      </c>
      <c r="E74" s="312">
        <v>8</v>
      </c>
      <c r="F74" s="312">
        <v>4</v>
      </c>
    </row>
    <row r="75" spans="2:6" x14ac:dyDescent="0.35">
      <c r="B75" s="311">
        <v>21</v>
      </c>
      <c r="C75" s="312">
        <v>3</v>
      </c>
      <c r="D75" s="312">
        <v>5</v>
      </c>
      <c r="E75" s="312">
        <v>9</v>
      </c>
      <c r="F75" s="312">
        <v>4</v>
      </c>
    </row>
    <row r="76" spans="2:6" x14ac:dyDescent="0.35">
      <c r="B76" s="311">
        <v>22</v>
      </c>
      <c r="C76" s="312">
        <v>3</v>
      </c>
      <c r="D76" s="312">
        <v>6</v>
      </c>
      <c r="E76" s="312">
        <v>9</v>
      </c>
      <c r="F76" s="312">
        <v>4</v>
      </c>
    </row>
    <row r="77" spans="2:6" x14ac:dyDescent="0.35">
      <c r="B77" s="311">
        <v>23</v>
      </c>
      <c r="C77" s="312">
        <v>3</v>
      </c>
      <c r="D77" s="312">
        <v>6</v>
      </c>
      <c r="E77" s="312">
        <v>9</v>
      </c>
      <c r="F77" s="312">
        <v>5</v>
      </c>
    </row>
    <row r="78" spans="2:6" x14ac:dyDescent="0.35">
      <c r="B78" s="311">
        <v>24</v>
      </c>
      <c r="C78" s="312">
        <v>4</v>
      </c>
      <c r="D78" s="312">
        <v>6</v>
      </c>
      <c r="E78" s="312">
        <v>9</v>
      </c>
      <c r="F78" s="312">
        <v>5</v>
      </c>
    </row>
    <row r="79" spans="2:6" x14ac:dyDescent="0.35">
      <c r="B79" s="311">
        <v>25</v>
      </c>
      <c r="C79" s="312">
        <v>4</v>
      </c>
      <c r="D79" s="312">
        <v>6</v>
      </c>
      <c r="E79" s="312">
        <v>10</v>
      </c>
      <c r="F79" s="312">
        <v>5</v>
      </c>
    </row>
    <row r="80" spans="2:6" x14ac:dyDescent="0.35">
      <c r="B80" s="311">
        <v>26</v>
      </c>
      <c r="C80" s="312">
        <v>4</v>
      </c>
      <c r="D80" s="312">
        <v>7</v>
      </c>
      <c r="E80" s="312">
        <v>11</v>
      </c>
      <c r="F80" s="312">
        <v>5</v>
      </c>
    </row>
    <row r="81" spans="2:6" x14ac:dyDescent="0.35">
      <c r="B81" s="311">
        <v>27</v>
      </c>
      <c r="C81" s="312">
        <v>4</v>
      </c>
      <c r="D81" s="312">
        <v>7</v>
      </c>
      <c r="E81" s="312">
        <v>11</v>
      </c>
      <c r="F81" s="312">
        <v>5</v>
      </c>
    </row>
    <row r="82" spans="2:6" x14ac:dyDescent="0.35">
      <c r="B82" s="311">
        <v>28</v>
      </c>
      <c r="C82" s="312">
        <v>4</v>
      </c>
      <c r="D82" s="312">
        <v>7</v>
      </c>
      <c r="E82" s="312">
        <v>11</v>
      </c>
      <c r="F82" s="312">
        <v>6</v>
      </c>
    </row>
    <row r="83" spans="2:6" x14ac:dyDescent="0.35">
      <c r="B83" s="311">
        <v>29</v>
      </c>
      <c r="C83" s="312">
        <v>4</v>
      </c>
      <c r="D83" s="312">
        <v>7</v>
      </c>
      <c r="E83" s="312">
        <v>12</v>
      </c>
      <c r="F83" s="312">
        <v>6</v>
      </c>
    </row>
    <row r="84" spans="2:6" x14ac:dyDescent="0.35">
      <c r="B84" s="311">
        <v>30</v>
      </c>
      <c r="C84" s="312">
        <v>5</v>
      </c>
      <c r="D84" s="312">
        <v>7</v>
      </c>
      <c r="E84" s="312">
        <v>12</v>
      </c>
      <c r="F84" s="312">
        <v>6</v>
      </c>
    </row>
    <row r="85" spans="2:6" x14ac:dyDescent="0.35">
      <c r="B85" s="311">
        <v>31</v>
      </c>
      <c r="C85" s="312">
        <v>5</v>
      </c>
      <c r="D85" s="312">
        <v>8</v>
      </c>
      <c r="E85" s="312">
        <v>12</v>
      </c>
      <c r="F85" s="312">
        <v>6</v>
      </c>
    </row>
    <row r="86" spans="2:6" x14ac:dyDescent="0.35">
      <c r="B86" s="311">
        <v>32</v>
      </c>
      <c r="C86" s="312">
        <v>5</v>
      </c>
      <c r="D86" s="312">
        <v>8</v>
      </c>
      <c r="E86" s="312">
        <v>13</v>
      </c>
      <c r="F86" s="312">
        <v>6</v>
      </c>
    </row>
    <row r="87" spans="2:6" x14ac:dyDescent="0.35">
      <c r="B87" s="311">
        <v>33</v>
      </c>
      <c r="C87" s="312">
        <v>5</v>
      </c>
      <c r="D87" s="312">
        <v>8</v>
      </c>
      <c r="E87" s="312">
        <v>13</v>
      </c>
      <c r="F87" s="312">
        <v>7</v>
      </c>
    </row>
    <row r="88" spans="2:6" x14ac:dyDescent="0.35">
      <c r="B88" s="311">
        <v>34</v>
      </c>
      <c r="C88" s="312">
        <v>5</v>
      </c>
      <c r="D88" s="312">
        <v>9</v>
      </c>
      <c r="E88" s="312">
        <v>13</v>
      </c>
      <c r="F88" s="312">
        <v>7</v>
      </c>
    </row>
    <row r="89" spans="2:6" x14ac:dyDescent="0.35">
      <c r="B89" s="311">
        <v>35</v>
      </c>
      <c r="C89" s="312">
        <v>5</v>
      </c>
      <c r="D89" s="312">
        <v>9</v>
      </c>
      <c r="E89" s="312">
        <v>14</v>
      </c>
      <c r="F89" s="312">
        <v>7</v>
      </c>
    </row>
    <row r="90" spans="2:6" x14ac:dyDescent="0.35">
      <c r="B90" s="311">
        <v>36</v>
      </c>
      <c r="C90" s="312">
        <v>5</v>
      </c>
      <c r="D90" s="312">
        <v>9</v>
      </c>
      <c r="E90" s="312">
        <v>15</v>
      </c>
      <c r="F90" s="312">
        <v>7</v>
      </c>
    </row>
    <row r="91" spans="2:6" x14ac:dyDescent="0.35">
      <c r="B91" s="311">
        <v>37</v>
      </c>
      <c r="C91" s="312">
        <v>6</v>
      </c>
      <c r="D91" s="312">
        <v>9</v>
      </c>
      <c r="E91" s="312">
        <v>15</v>
      </c>
      <c r="F91" s="312">
        <v>7</v>
      </c>
    </row>
    <row r="92" spans="2:6" x14ac:dyDescent="0.35">
      <c r="B92" s="311">
        <v>38</v>
      </c>
      <c r="C92" s="312">
        <v>6</v>
      </c>
      <c r="D92" s="312">
        <v>10</v>
      </c>
      <c r="E92" s="312">
        <v>15</v>
      </c>
      <c r="F92" s="312">
        <v>7</v>
      </c>
    </row>
    <row r="93" spans="2:6" x14ac:dyDescent="0.35">
      <c r="B93" s="311">
        <v>39</v>
      </c>
      <c r="C93" s="312">
        <v>6</v>
      </c>
      <c r="D93" s="312">
        <v>10</v>
      </c>
      <c r="E93" s="312">
        <v>16</v>
      </c>
      <c r="F93" s="312">
        <v>7</v>
      </c>
    </row>
    <row r="94" spans="2:6" x14ac:dyDescent="0.35">
      <c r="B94" s="311">
        <v>40</v>
      </c>
      <c r="C94" s="312">
        <v>6</v>
      </c>
      <c r="D94" s="312">
        <v>10</v>
      </c>
      <c r="E94" s="312">
        <v>16</v>
      </c>
      <c r="F94" s="312">
        <v>8</v>
      </c>
    </row>
    <row r="95" spans="2:6" x14ac:dyDescent="0.35">
      <c r="B95" s="311">
        <v>41</v>
      </c>
      <c r="C95" s="312">
        <v>6</v>
      </c>
      <c r="D95" s="312">
        <v>10</v>
      </c>
      <c r="E95" s="312">
        <v>17</v>
      </c>
      <c r="F95" s="312">
        <v>8</v>
      </c>
    </row>
    <row r="96" spans="2:6" x14ac:dyDescent="0.35">
      <c r="B96" s="311">
        <v>42</v>
      </c>
      <c r="C96" s="312">
        <v>6</v>
      </c>
      <c r="D96" s="312">
        <v>11</v>
      </c>
      <c r="E96" s="312">
        <v>17</v>
      </c>
      <c r="F96" s="312">
        <v>8</v>
      </c>
    </row>
    <row r="97" spans="2:6" x14ac:dyDescent="0.35">
      <c r="B97" s="311">
        <v>43</v>
      </c>
      <c r="C97" s="312">
        <v>6</v>
      </c>
      <c r="D97" s="312">
        <v>11</v>
      </c>
      <c r="E97" s="312">
        <v>17</v>
      </c>
      <c r="F97" s="312">
        <v>9</v>
      </c>
    </row>
    <row r="98" spans="2:6" x14ac:dyDescent="0.35">
      <c r="B98" s="311">
        <v>44</v>
      </c>
      <c r="C98" s="312">
        <v>7</v>
      </c>
      <c r="D98" s="312">
        <v>11</v>
      </c>
      <c r="E98" s="312">
        <v>17</v>
      </c>
      <c r="F98" s="312">
        <v>9</v>
      </c>
    </row>
    <row r="99" spans="2:6" x14ac:dyDescent="0.35">
      <c r="B99" s="311">
        <v>45</v>
      </c>
      <c r="C99" s="312">
        <v>7</v>
      </c>
      <c r="D99" s="312">
        <v>11</v>
      </c>
      <c r="E99" s="312">
        <v>18</v>
      </c>
      <c r="F99" s="312">
        <v>9</v>
      </c>
    </row>
    <row r="100" spans="2:6" x14ac:dyDescent="0.35">
      <c r="B100" s="311">
        <v>46</v>
      </c>
      <c r="C100" s="312">
        <v>7</v>
      </c>
      <c r="D100" s="312">
        <v>12</v>
      </c>
      <c r="E100" s="312">
        <v>18</v>
      </c>
      <c r="F100" s="312">
        <v>9</v>
      </c>
    </row>
    <row r="101" spans="2:6" x14ac:dyDescent="0.35">
      <c r="B101" s="311">
        <v>47</v>
      </c>
      <c r="C101" s="312">
        <v>7</v>
      </c>
      <c r="D101" s="312">
        <v>12</v>
      </c>
      <c r="E101" s="312">
        <v>19</v>
      </c>
      <c r="F101" s="312">
        <v>9</v>
      </c>
    </row>
    <row r="102" spans="2:6" x14ac:dyDescent="0.35">
      <c r="B102" s="311">
        <v>48</v>
      </c>
      <c r="C102" s="312">
        <v>7</v>
      </c>
      <c r="D102" s="312">
        <v>12</v>
      </c>
      <c r="E102" s="312">
        <v>19</v>
      </c>
      <c r="F102" s="312">
        <v>10</v>
      </c>
    </row>
    <row r="103" spans="2:6" x14ac:dyDescent="0.35">
      <c r="B103" s="311">
        <v>49</v>
      </c>
      <c r="C103" s="312">
        <v>7</v>
      </c>
      <c r="D103" s="312">
        <v>12</v>
      </c>
      <c r="E103" s="312">
        <v>20</v>
      </c>
      <c r="F103" s="312">
        <v>10</v>
      </c>
    </row>
    <row r="104" spans="2:6" x14ac:dyDescent="0.35">
      <c r="B104" s="311">
        <v>50</v>
      </c>
      <c r="C104" s="312">
        <v>8</v>
      </c>
      <c r="D104" s="312">
        <v>12</v>
      </c>
      <c r="E104" s="312">
        <v>20</v>
      </c>
      <c r="F104" s="312">
        <v>10</v>
      </c>
    </row>
    <row r="105" spans="2:6" x14ac:dyDescent="0.35">
      <c r="B105" s="311">
        <v>51</v>
      </c>
      <c r="C105" s="312">
        <v>8</v>
      </c>
      <c r="D105" s="312">
        <v>13</v>
      </c>
      <c r="E105" s="312">
        <v>20</v>
      </c>
      <c r="F105" s="312">
        <v>10</v>
      </c>
    </row>
    <row r="106" spans="2:6" x14ac:dyDescent="0.35">
      <c r="B106" s="311">
        <v>52</v>
      </c>
      <c r="C106" s="312">
        <v>8</v>
      </c>
      <c r="D106" s="312">
        <v>13</v>
      </c>
      <c r="E106" s="312">
        <v>21</v>
      </c>
      <c r="F106" s="312">
        <v>10</v>
      </c>
    </row>
    <row r="107" spans="2:6" x14ac:dyDescent="0.35">
      <c r="B107" s="311">
        <v>53</v>
      </c>
      <c r="C107" s="312">
        <v>8</v>
      </c>
      <c r="D107" s="312">
        <v>13</v>
      </c>
      <c r="E107" s="312">
        <v>21</v>
      </c>
      <c r="F107" s="312">
        <v>11</v>
      </c>
    </row>
    <row r="108" spans="2:6" x14ac:dyDescent="0.35">
      <c r="B108" s="311">
        <v>54</v>
      </c>
      <c r="C108" s="312">
        <v>8</v>
      </c>
      <c r="D108" s="312">
        <v>14</v>
      </c>
      <c r="E108" s="312">
        <v>21</v>
      </c>
      <c r="F108" s="312">
        <v>11</v>
      </c>
    </row>
    <row r="109" spans="2:6" x14ac:dyDescent="0.35">
      <c r="B109" s="311">
        <v>55</v>
      </c>
      <c r="C109" s="312">
        <v>8</v>
      </c>
      <c r="D109" s="312">
        <v>14</v>
      </c>
      <c r="E109" s="312">
        <v>22</v>
      </c>
      <c r="F109" s="312">
        <v>11</v>
      </c>
    </row>
    <row r="110" spans="2:6" x14ac:dyDescent="0.35">
      <c r="B110" s="311">
        <v>56</v>
      </c>
      <c r="C110" s="312">
        <v>8</v>
      </c>
      <c r="D110" s="312">
        <v>14</v>
      </c>
      <c r="E110" s="312">
        <v>23</v>
      </c>
      <c r="F110" s="312">
        <v>11</v>
      </c>
    </row>
    <row r="111" spans="2:6" x14ac:dyDescent="0.35">
      <c r="B111" s="311">
        <v>57</v>
      </c>
      <c r="C111" s="312">
        <v>9</v>
      </c>
      <c r="D111" s="312">
        <v>14</v>
      </c>
      <c r="E111" s="312">
        <v>23</v>
      </c>
      <c r="F111" s="312">
        <v>11</v>
      </c>
    </row>
    <row r="112" spans="2:6" x14ac:dyDescent="0.35">
      <c r="B112" s="311">
        <v>58</v>
      </c>
      <c r="C112" s="312">
        <v>9</v>
      </c>
      <c r="D112" s="312">
        <v>15</v>
      </c>
      <c r="E112" s="312">
        <v>23</v>
      </c>
      <c r="F112" s="312">
        <v>11</v>
      </c>
    </row>
    <row r="113" spans="2:6" x14ac:dyDescent="0.35">
      <c r="B113" s="311">
        <v>59</v>
      </c>
      <c r="C113" s="312">
        <v>9</v>
      </c>
      <c r="D113" s="312">
        <v>15</v>
      </c>
      <c r="E113" s="312">
        <v>24</v>
      </c>
      <c r="F113" s="312">
        <v>11</v>
      </c>
    </row>
    <row r="114" spans="2:6" x14ac:dyDescent="0.35">
      <c r="B114" s="311">
        <v>60</v>
      </c>
      <c r="C114" s="312">
        <v>9</v>
      </c>
      <c r="D114" s="312">
        <v>15</v>
      </c>
      <c r="E114" s="312">
        <v>24</v>
      </c>
      <c r="F114" s="312">
        <v>12</v>
      </c>
    </row>
    <row r="115" spans="2:6" x14ac:dyDescent="0.35">
      <c r="B115" s="311">
        <v>61</v>
      </c>
      <c r="C115" s="312">
        <v>9</v>
      </c>
      <c r="D115" s="312">
        <v>15</v>
      </c>
      <c r="E115" s="312">
        <v>25</v>
      </c>
      <c r="F115" s="312">
        <v>12</v>
      </c>
    </row>
    <row r="116" spans="2:6" x14ac:dyDescent="0.35">
      <c r="B116" s="311">
        <v>62</v>
      </c>
      <c r="C116" s="312">
        <v>9</v>
      </c>
      <c r="D116" s="312">
        <v>16</v>
      </c>
      <c r="E116" s="312">
        <v>25</v>
      </c>
      <c r="F116" s="312">
        <v>12</v>
      </c>
    </row>
    <row r="117" spans="2:6" x14ac:dyDescent="0.35">
      <c r="B117" s="311">
        <v>63</v>
      </c>
      <c r="C117" s="312">
        <v>9</v>
      </c>
      <c r="D117" s="312">
        <v>16</v>
      </c>
      <c r="E117" s="312">
        <v>25</v>
      </c>
      <c r="F117" s="312">
        <v>13</v>
      </c>
    </row>
    <row r="118" spans="2:6" x14ac:dyDescent="0.35">
      <c r="B118" s="311">
        <v>64</v>
      </c>
      <c r="C118" s="312">
        <v>10</v>
      </c>
      <c r="D118" s="312">
        <v>16</v>
      </c>
      <c r="E118" s="312">
        <v>25</v>
      </c>
      <c r="F118" s="312">
        <v>13</v>
      </c>
    </row>
    <row r="119" spans="2:6" x14ac:dyDescent="0.35">
      <c r="B119" s="311">
        <v>65</v>
      </c>
      <c r="C119" s="312">
        <v>10</v>
      </c>
      <c r="D119" s="312">
        <v>16</v>
      </c>
      <c r="E119" s="312">
        <v>26</v>
      </c>
      <c r="F119" s="312">
        <v>13</v>
      </c>
    </row>
    <row r="120" spans="2:6" x14ac:dyDescent="0.35">
      <c r="B120" s="311">
        <v>66</v>
      </c>
      <c r="C120" s="312">
        <v>10</v>
      </c>
      <c r="D120" s="312">
        <v>17</v>
      </c>
      <c r="E120" s="312">
        <v>26</v>
      </c>
      <c r="F120" s="312">
        <v>13</v>
      </c>
    </row>
    <row r="121" spans="2:6" x14ac:dyDescent="0.35">
      <c r="B121" s="311">
        <v>67</v>
      </c>
      <c r="C121" s="312">
        <v>10</v>
      </c>
      <c r="D121" s="312">
        <v>17</v>
      </c>
      <c r="E121" s="312">
        <v>27</v>
      </c>
      <c r="F121" s="312">
        <v>13</v>
      </c>
    </row>
    <row r="122" spans="2:6" x14ac:dyDescent="0.35">
      <c r="B122" s="311">
        <v>68</v>
      </c>
      <c r="C122" s="312">
        <v>10</v>
      </c>
      <c r="D122" s="312">
        <v>17</v>
      </c>
      <c r="E122" s="312">
        <v>27</v>
      </c>
      <c r="F122" s="312">
        <v>14</v>
      </c>
    </row>
    <row r="123" spans="2:6" x14ac:dyDescent="0.35">
      <c r="B123" s="311">
        <v>69</v>
      </c>
      <c r="C123" s="312">
        <v>10</v>
      </c>
      <c r="D123" s="312">
        <v>17</v>
      </c>
      <c r="E123" s="312">
        <v>28</v>
      </c>
      <c r="F123" s="312">
        <v>14</v>
      </c>
    </row>
    <row r="124" spans="2:6" x14ac:dyDescent="0.35">
      <c r="B124" s="311">
        <v>70</v>
      </c>
      <c r="C124" s="312">
        <v>11</v>
      </c>
      <c r="D124" s="312">
        <v>17</v>
      </c>
      <c r="E124" s="312">
        <v>28</v>
      </c>
      <c r="F124" s="312">
        <v>14</v>
      </c>
    </row>
    <row r="125" spans="2:6" x14ac:dyDescent="0.35">
      <c r="B125" s="311">
        <v>71</v>
      </c>
      <c r="C125" s="312">
        <v>11</v>
      </c>
      <c r="D125" s="312">
        <v>18</v>
      </c>
      <c r="E125" s="312">
        <v>28</v>
      </c>
      <c r="F125" s="312">
        <v>14</v>
      </c>
    </row>
    <row r="126" spans="2:6" x14ac:dyDescent="0.35">
      <c r="B126" s="311">
        <v>72</v>
      </c>
      <c r="C126" s="312">
        <v>11</v>
      </c>
      <c r="D126" s="312">
        <v>18</v>
      </c>
      <c r="E126" s="312">
        <v>29</v>
      </c>
      <c r="F126" s="312">
        <v>14</v>
      </c>
    </row>
    <row r="127" spans="2:6" x14ac:dyDescent="0.35">
      <c r="B127" s="311">
        <v>73</v>
      </c>
      <c r="C127" s="312">
        <v>11</v>
      </c>
      <c r="D127" s="312">
        <v>18</v>
      </c>
      <c r="E127" s="312">
        <v>29</v>
      </c>
      <c r="F127" s="312">
        <v>15</v>
      </c>
    </row>
    <row r="128" spans="2:6" x14ac:dyDescent="0.35">
      <c r="B128" s="311">
        <v>74</v>
      </c>
      <c r="C128" s="312">
        <v>11</v>
      </c>
      <c r="D128" s="312">
        <v>19</v>
      </c>
      <c r="E128" s="312">
        <v>29</v>
      </c>
      <c r="F128" s="312">
        <v>15</v>
      </c>
    </row>
    <row r="129" spans="2:6" x14ac:dyDescent="0.35">
      <c r="B129" s="311">
        <v>75</v>
      </c>
      <c r="C129" s="312">
        <v>11</v>
      </c>
      <c r="D129" s="312">
        <v>19</v>
      </c>
      <c r="E129" s="312">
        <v>30</v>
      </c>
      <c r="F129" s="312">
        <v>15</v>
      </c>
    </row>
    <row r="130" spans="2:6" x14ac:dyDescent="0.35">
      <c r="B130" s="311">
        <v>76</v>
      </c>
      <c r="C130" s="312">
        <v>11</v>
      </c>
      <c r="D130" s="312">
        <v>19</v>
      </c>
      <c r="E130" s="312">
        <v>31</v>
      </c>
      <c r="F130" s="312">
        <v>15</v>
      </c>
    </row>
    <row r="131" spans="2:6" x14ac:dyDescent="0.35">
      <c r="B131" s="311">
        <v>77</v>
      </c>
      <c r="C131" s="312">
        <v>12</v>
      </c>
      <c r="D131" s="312">
        <v>19</v>
      </c>
      <c r="E131" s="312">
        <v>31</v>
      </c>
      <c r="F131" s="312">
        <v>15</v>
      </c>
    </row>
    <row r="132" spans="2:6" x14ac:dyDescent="0.35">
      <c r="B132" s="311">
        <v>78</v>
      </c>
      <c r="C132" s="312">
        <v>12</v>
      </c>
      <c r="D132" s="312">
        <v>20</v>
      </c>
      <c r="E132" s="312">
        <v>31</v>
      </c>
      <c r="F132" s="312">
        <v>15</v>
      </c>
    </row>
    <row r="133" spans="2:6" x14ac:dyDescent="0.35">
      <c r="B133" s="311">
        <v>79</v>
      </c>
      <c r="C133" s="312">
        <v>12</v>
      </c>
      <c r="D133" s="312">
        <v>20</v>
      </c>
      <c r="E133" s="312">
        <v>32</v>
      </c>
      <c r="F133" s="312">
        <v>15</v>
      </c>
    </row>
    <row r="134" spans="2:6" x14ac:dyDescent="0.35">
      <c r="B134" s="311">
        <v>80</v>
      </c>
      <c r="C134" s="312">
        <v>12</v>
      </c>
      <c r="D134" s="312">
        <v>20</v>
      </c>
      <c r="E134" s="312">
        <v>32</v>
      </c>
      <c r="F134" s="312">
        <v>16</v>
      </c>
    </row>
    <row r="135" spans="2:6" x14ac:dyDescent="0.35">
      <c r="B135" s="311">
        <v>81</v>
      </c>
      <c r="C135" s="312">
        <v>12</v>
      </c>
      <c r="D135" s="312">
        <v>20</v>
      </c>
      <c r="E135" s="312">
        <v>33</v>
      </c>
      <c r="F135" s="312">
        <v>16</v>
      </c>
    </row>
    <row r="136" spans="2:6" x14ac:dyDescent="0.35">
      <c r="B136" s="311">
        <v>82</v>
      </c>
      <c r="C136" s="312">
        <v>12</v>
      </c>
      <c r="D136" s="312">
        <v>21</v>
      </c>
      <c r="E136" s="312">
        <v>33</v>
      </c>
      <c r="F136" s="312">
        <v>16</v>
      </c>
    </row>
    <row r="137" spans="2:6" x14ac:dyDescent="0.35">
      <c r="B137" s="311">
        <v>83</v>
      </c>
      <c r="C137" s="312">
        <v>12</v>
      </c>
      <c r="D137" s="312">
        <v>21</v>
      </c>
      <c r="E137" s="312">
        <v>33</v>
      </c>
      <c r="F137" s="312">
        <v>17</v>
      </c>
    </row>
    <row r="138" spans="2:6" x14ac:dyDescent="0.35">
      <c r="B138" s="311">
        <v>84</v>
      </c>
      <c r="C138" s="312">
        <v>13</v>
      </c>
      <c r="D138" s="312">
        <v>21</v>
      </c>
      <c r="E138" s="312">
        <v>33</v>
      </c>
      <c r="F138" s="312">
        <v>17</v>
      </c>
    </row>
    <row r="139" spans="2:6" x14ac:dyDescent="0.35">
      <c r="B139" s="311">
        <v>85</v>
      </c>
      <c r="C139" s="312">
        <v>13</v>
      </c>
      <c r="D139" s="312">
        <v>21</v>
      </c>
      <c r="E139" s="312">
        <v>34</v>
      </c>
      <c r="F139" s="312">
        <v>17</v>
      </c>
    </row>
    <row r="140" spans="2:6" x14ac:dyDescent="0.35">
      <c r="B140" s="311">
        <v>86</v>
      </c>
      <c r="C140" s="312">
        <v>13</v>
      </c>
      <c r="D140" s="312">
        <v>22</v>
      </c>
      <c r="E140" s="312">
        <v>34</v>
      </c>
      <c r="F140" s="312">
        <v>17</v>
      </c>
    </row>
    <row r="141" spans="2:6" x14ac:dyDescent="0.35">
      <c r="B141" s="311">
        <v>87</v>
      </c>
      <c r="C141" s="312">
        <v>13</v>
      </c>
      <c r="D141" s="312">
        <v>22</v>
      </c>
      <c r="E141" s="312">
        <v>35</v>
      </c>
      <c r="F141" s="312">
        <v>17</v>
      </c>
    </row>
    <row r="142" spans="2:6" x14ac:dyDescent="0.35">
      <c r="B142" s="311">
        <v>88</v>
      </c>
      <c r="C142" s="312">
        <v>13</v>
      </c>
      <c r="D142" s="312">
        <v>22</v>
      </c>
      <c r="E142" s="312">
        <v>35</v>
      </c>
      <c r="F142" s="312">
        <v>18</v>
      </c>
    </row>
    <row r="143" spans="2:6" x14ac:dyDescent="0.35">
      <c r="B143" s="311">
        <v>89</v>
      </c>
      <c r="C143" s="312">
        <v>13</v>
      </c>
      <c r="D143" s="312">
        <v>22</v>
      </c>
      <c r="E143" s="312">
        <v>36</v>
      </c>
      <c r="F143" s="312">
        <v>18</v>
      </c>
    </row>
    <row r="144" spans="2:6" x14ac:dyDescent="0.35">
      <c r="B144" s="311">
        <v>90</v>
      </c>
      <c r="C144" s="312">
        <v>14</v>
      </c>
      <c r="D144" s="312">
        <v>22</v>
      </c>
      <c r="E144" s="312">
        <v>36</v>
      </c>
      <c r="F144" s="312">
        <v>18</v>
      </c>
    </row>
    <row r="145" spans="2:6" x14ac:dyDescent="0.35">
      <c r="B145" s="311">
        <v>91</v>
      </c>
      <c r="C145" s="312">
        <v>14</v>
      </c>
      <c r="D145" s="312">
        <v>23</v>
      </c>
      <c r="E145" s="312">
        <v>36</v>
      </c>
      <c r="F145" s="312">
        <v>18</v>
      </c>
    </row>
    <row r="146" spans="2:6" x14ac:dyDescent="0.35">
      <c r="B146" s="311">
        <v>92</v>
      </c>
      <c r="C146" s="312">
        <v>14</v>
      </c>
      <c r="D146" s="312">
        <v>23</v>
      </c>
      <c r="E146" s="312">
        <v>37</v>
      </c>
      <c r="F146" s="312">
        <v>18</v>
      </c>
    </row>
    <row r="147" spans="2:6" x14ac:dyDescent="0.35">
      <c r="B147" s="311">
        <v>93</v>
      </c>
      <c r="C147" s="312">
        <v>14</v>
      </c>
      <c r="D147" s="312">
        <v>23</v>
      </c>
      <c r="E147" s="312">
        <v>37</v>
      </c>
      <c r="F147" s="312">
        <v>19</v>
      </c>
    </row>
    <row r="148" spans="2:6" x14ac:dyDescent="0.35">
      <c r="B148" s="311">
        <v>94</v>
      </c>
      <c r="C148" s="312">
        <v>14</v>
      </c>
      <c r="D148" s="312">
        <v>24</v>
      </c>
      <c r="E148" s="312">
        <v>37</v>
      </c>
      <c r="F148" s="312">
        <v>19</v>
      </c>
    </row>
    <row r="149" spans="2:6" x14ac:dyDescent="0.35">
      <c r="B149" s="311">
        <v>95</v>
      </c>
      <c r="C149" s="312">
        <v>14</v>
      </c>
      <c r="D149" s="312">
        <v>24</v>
      </c>
      <c r="E149" s="312">
        <v>38</v>
      </c>
      <c r="F149" s="312">
        <v>19</v>
      </c>
    </row>
    <row r="150" spans="2:6" x14ac:dyDescent="0.35">
      <c r="B150" s="311">
        <v>96</v>
      </c>
      <c r="C150" s="312">
        <v>14</v>
      </c>
      <c r="D150" s="312">
        <v>24</v>
      </c>
      <c r="E150" s="312">
        <v>39</v>
      </c>
      <c r="F150" s="312">
        <v>19</v>
      </c>
    </row>
    <row r="151" spans="2:6" x14ac:dyDescent="0.35">
      <c r="B151" s="311">
        <v>97</v>
      </c>
      <c r="C151" s="312">
        <v>15</v>
      </c>
      <c r="D151" s="312">
        <v>24</v>
      </c>
      <c r="E151" s="312">
        <v>39</v>
      </c>
      <c r="F151" s="312">
        <v>19</v>
      </c>
    </row>
    <row r="152" spans="2:6" x14ac:dyDescent="0.35">
      <c r="B152" s="311">
        <v>98</v>
      </c>
      <c r="C152" s="312">
        <v>15</v>
      </c>
      <c r="D152" s="312">
        <v>25</v>
      </c>
      <c r="E152" s="312">
        <v>39</v>
      </c>
      <c r="F152" s="312">
        <v>19</v>
      </c>
    </row>
    <row r="153" spans="2:6" x14ac:dyDescent="0.35">
      <c r="B153" s="311">
        <v>99</v>
      </c>
      <c r="C153" s="312">
        <v>15</v>
      </c>
      <c r="D153" s="312">
        <v>25</v>
      </c>
      <c r="E153" s="312">
        <v>40</v>
      </c>
      <c r="F153" s="312">
        <v>19</v>
      </c>
    </row>
    <row r="154" spans="2:6" x14ac:dyDescent="0.35">
      <c r="B154" s="311">
        <v>100</v>
      </c>
      <c r="C154" s="312">
        <v>15</v>
      </c>
      <c r="D154" s="312">
        <v>25</v>
      </c>
      <c r="E154" s="312">
        <v>40</v>
      </c>
      <c r="F154" s="312">
        <v>20</v>
      </c>
    </row>
    <row r="155" spans="2:6" x14ac:dyDescent="0.35">
      <c r="B155" s="311">
        <v>101</v>
      </c>
      <c r="C155" s="312">
        <v>15</v>
      </c>
      <c r="D155" s="312">
        <v>25</v>
      </c>
      <c r="E155" s="312">
        <v>41</v>
      </c>
      <c r="F155" s="312">
        <v>20</v>
      </c>
    </row>
    <row r="156" spans="2:6" x14ac:dyDescent="0.35">
      <c r="B156" s="311">
        <v>102</v>
      </c>
      <c r="C156" s="312">
        <v>15</v>
      </c>
      <c r="D156" s="312">
        <v>26</v>
      </c>
      <c r="E156" s="312">
        <v>41</v>
      </c>
      <c r="F156" s="312">
        <v>20</v>
      </c>
    </row>
    <row r="157" spans="2:6" x14ac:dyDescent="0.35">
      <c r="B157" s="311">
        <v>103</v>
      </c>
      <c r="C157" s="312">
        <v>15</v>
      </c>
      <c r="D157" s="312">
        <v>26</v>
      </c>
      <c r="E157" s="312">
        <v>41</v>
      </c>
      <c r="F157" s="312">
        <v>21</v>
      </c>
    </row>
    <row r="158" spans="2:6" x14ac:dyDescent="0.35">
      <c r="B158" s="311">
        <v>104</v>
      </c>
      <c r="C158" s="312">
        <v>16</v>
      </c>
      <c r="D158" s="312">
        <v>26</v>
      </c>
      <c r="E158" s="312">
        <v>41</v>
      </c>
      <c r="F158" s="312">
        <v>21</v>
      </c>
    </row>
    <row r="159" spans="2:6" x14ac:dyDescent="0.35">
      <c r="B159" s="311">
        <v>105</v>
      </c>
      <c r="C159" s="312">
        <v>16</v>
      </c>
      <c r="D159" s="312">
        <v>26</v>
      </c>
      <c r="E159" s="312">
        <v>42</v>
      </c>
      <c r="F159" s="312">
        <v>21</v>
      </c>
    </row>
    <row r="160" spans="2:6" x14ac:dyDescent="0.35">
      <c r="B160" s="311">
        <v>106</v>
      </c>
      <c r="C160" s="312">
        <v>16</v>
      </c>
      <c r="D160" s="312">
        <v>27</v>
      </c>
      <c r="E160" s="312">
        <v>42</v>
      </c>
      <c r="F160" s="312">
        <v>21</v>
      </c>
    </row>
    <row r="161" spans="2:6" x14ac:dyDescent="0.35">
      <c r="B161" s="311">
        <v>107</v>
      </c>
      <c r="C161" s="312">
        <v>16</v>
      </c>
      <c r="D161" s="312">
        <v>27</v>
      </c>
      <c r="E161" s="312">
        <v>43</v>
      </c>
      <c r="F161" s="312">
        <v>21</v>
      </c>
    </row>
    <row r="162" spans="2:6" x14ac:dyDescent="0.35">
      <c r="B162" s="311">
        <v>108</v>
      </c>
      <c r="C162" s="312">
        <v>16</v>
      </c>
      <c r="D162" s="312">
        <v>27</v>
      </c>
      <c r="E162" s="312">
        <v>43</v>
      </c>
      <c r="F162" s="312">
        <v>22</v>
      </c>
    </row>
    <row r="163" spans="2:6" x14ac:dyDescent="0.35">
      <c r="B163" s="311">
        <v>109</v>
      </c>
      <c r="C163" s="312">
        <v>16</v>
      </c>
      <c r="D163" s="312">
        <v>27</v>
      </c>
      <c r="E163" s="312">
        <v>44</v>
      </c>
      <c r="F163" s="312">
        <v>22</v>
      </c>
    </row>
    <row r="164" spans="2:6" x14ac:dyDescent="0.35">
      <c r="B164" s="311">
        <v>110</v>
      </c>
      <c r="C164" s="312">
        <v>17</v>
      </c>
      <c r="D164" s="312">
        <v>27</v>
      </c>
      <c r="E164" s="312">
        <v>44</v>
      </c>
      <c r="F164" s="312">
        <v>22</v>
      </c>
    </row>
    <row r="165" spans="2:6" x14ac:dyDescent="0.35">
      <c r="B165" s="311">
        <v>111</v>
      </c>
      <c r="C165" s="312">
        <v>17</v>
      </c>
      <c r="D165" s="312">
        <v>28</v>
      </c>
      <c r="E165" s="312">
        <v>44</v>
      </c>
      <c r="F165" s="312">
        <v>22</v>
      </c>
    </row>
    <row r="166" spans="2:6" x14ac:dyDescent="0.35">
      <c r="B166" s="311">
        <v>112</v>
      </c>
      <c r="C166" s="312">
        <v>17</v>
      </c>
      <c r="D166" s="312">
        <v>28</v>
      </c>
      <c r="E166" s="312">
        <v>45</v>
      </c>
      <c r="F166" s="312">
        <v>22</v>
      </c>
    </row>
    <row r="167" spans="2:6" x14ac:dyDescent="0.35">
      <c r="B167" s="311">
        <v>113</v>
      </c>
      <c r="C167" s="312">
        <v>17</v>
      </c>
      <c r="D167" s="312">
        <v>28</v>
      </c>
      <c r="E167" s="312">
        <v>45</v>
      </c>
      <c r="F167" s="312">
        <v>23</v>
      </c>
    </row>
    <row r="168" spans="2:6" x14ac:dyDescent="0.35">
      <c r="B168" s="311">
        <v>114</v>
      </c>
      <c r="C168" s="312">
        <v>17</v>
      </c>
      <c r="D168" s="312">
        <v>29</v>
      </c>
      <c r="E168" s="312">
        <v>45</v>
      </c>
      <c r="F168" s="312">
        <v>23</v>
      </c>
    </row>
    <row r="169" spans="2:6" x14ac:dyDescent="0.35">
      <c r="B169" s="311">
        <v>115</v>
      </c>
      <c r="C169" s="312">
        <v>17</v>
      </c>
      <c r="D169" s="312">
        <v>29</v>
      </c>
      <c r="E169" s="312">
        <v>46</v>
      </c>
      <c r="F169" s="312">
        <v>23</v>
      </c>
    </row>
    <row r="170" spans="2:6" x14ac:dyDescent="0.35">
      <c r="B170" s="311">
        <v>116</v>
      </c>
      <c r="C170" s="312">
        <v>17</v>
      </c>
      <c r="D170" s="312">
        <v>29</v>
      </c>
      <c r="E170" s="312">
        <v>47</v>
      </c>
      <c r="F170" s="312">
        <v>23</v>
      </c>
    </row>
    <row r="171" spans="2:6" x14ac:dyDescent="0.35">
      <c r="B171" s="311">
        <v>117</v>
      </c>
      <c r="C171" s="312">
        <v>18</v>
      </c>
      <c r="D171" s="312">
        <v>29</v>
      </c>
      <c r="E171" s="312">
        <v>47</v>
      </c>
      <c r="F171" s="312">
        <v>23</v>
      </c>
    </row>
    <row r="172" spans="2:6" x14ac:dyDescent="0.35">
      <c r="B172" s="311">
        <v>118</v>
      </c>
      <c r="C172" s="312">
        <v>18</v>
      </c>
      <c r="D172" s="312">
        <v>30</v>
      </c>
      <c r="E172" s="312">
        <v>47</v>
      </c>
      <c r="F172" s="312">
        <v>23</v>
      </c>
    </row>
    <row r="173" spans="2:6" x14ac:dyDescent="0.35">
      <c r="B173" s="311">
        <v>119</v>
      </c>
      <c r="C173" s="312">
        <v>18</v>
      </c>
      <c r="D173" s="312">
        <v>30</v>
      </c>
      <c r="E173" s="312">
        <v>48</v>
      </c>
      <c r="F173" s="312">
        <v>23</v>
      </c>
    </row>
    <row r="174" spans="2:6" x14ac:dyDescent="0.35">
      <c r="B174" s="311">
        <v>120</v>
      </c>
      <c r="C174" s="312">
        <v>18</v>
      </c>
      <c r="D174" s="312">
        <v>30</v>
      </c>
      <c r="E174" s="312">
        <v>48</v>
      </c>
      <c r="F174" s="312">
        <v>24</v>
      </c>
    </row>
    <row r="175" spans="2:6" x14ac:dyDescent="0.35">
      <c r="B175" s="311">
        <v>121</v>
      </c>
      <c r="C175" s="312">
        <v>18</v>
      </c>
      <c r="D175" s="312">
        <v>30</v>
      </c>
      <c r="E175" s="312">
        <v>49</v>
      </c>
      <c r="F175" s="312">
        <v>24</v>
      </c>
    </row>
    <row r="176" spans="2:6" x14ac:dyDescent="0.35">
      <c r="B176" s="311">
        <v>122</v>
      </c>
      <c r="C176" s="312">
        <v>18</v>
      </c>
      <c r="D176" s="312">
        <v>31</v>
      </c>
      <c r="E176" s="312">
        <v>49</v>
      </c>
      <c r="F176" s="312">
        <v>24</v>
      </c>
    </row>
    <row r="177" spans="2:6" x14ac:dyDescent="0.35">
      <c r="B177" s="311">
        <v>123</v>
      </c>
      <c r="C177" s="312">
        <v>18</v>
      </c>
      <c r="D177" s="312">
        <v>31</v>
      </c>
      <c r="E177" s="312">
        <v>49</v>
      </c>
      <c r="F177" s="312">
        <v>25</v>
      </c>
    </row>
    <row r="178" spans="2:6" x14ac:dyDescent="0.35">
      <c r="B178" s="311">
        <v>124</v>
      </c>
      <c r="C178" s="312">
        <v>19</v>
      </c>
      <c r="D178" s="312">
        <v>31</v>
      </c>
      <c r="E178" s="312">
        <v>49</v>
      </c>
      <c r="F178" s="312">
        <v>25</v>
      </c>
    </row>
    <row r="179" spans="2:6" x14ac:dyDescent="0.35">
      <c r="B179" s="311">
        <v>125</v>
      </c>
      <c r="C179" s="312">
        <v>19</v>
      </c>
      <c r="D179" s="312">
        <v>31</v>
      </c>
      <c r="E179" s="312">
        <v>50</v>
      </c>
      <c r="F179" s="312">
        <v>25</v>
      </c>
    </row>
    <row r="180" spans="2:6" x14ac:dyDescent="0.35">
      <c r="B180" s="311">
        <v>126</v>
      </c>
      <c r="C180" s="312">
        <v>19</v>
      </c>
      <c r="D180" s="312">
        <v>32</v>
      </c>
      <c r="E180" s="312">
        <v>50</v>
      </c>
      <c r="F180" s="312">
        <v>25</v>
      </c>
    </row>
    <row r="181" spans="2:6" x14ac:dyDescent="0.35">
      <c r="B181" s="311">
        <v>127</v>
      </c>
      <c r="C181" s="312">
        <v>19</v>
      </c>
      <c r="D181" s="312">
        <v>32</v>
      </c>
      <c r="E181" s="312">
        <v>51</v>
      </c>
      <c r="F181" s="312">
        <v>25</v>
      </c>
    </row>
    <row r="182" spans="2:6" x14ac:dyDescent="0.35">
      <c r="B182" s="311">
        <v>128</v>
      </c>
      <c r="C182" s="312">
        <v>19</v>
      </c>
      <c r="D182" s="312">
        <v>32</v>
      </c>
      <c r="E182" s="312">
        <v>51</v>
      </c>
      <c r="F182" s="312">
        <v>26</v>
      </c>
    </row>
    <row r="183" spans="2:6" x14ac:dyDescent="0.35">
      <c r="B183" s="311">
        <v>129</v>
      </c>
      <c r="C183" s="312">
        <v>19</v>
      </c>
      <c r="D183" s="312">
        <v>32</v>
      </c>
      <c r="E183" s="312">
        <v>52</v>
      </c>
      <c r="F183" s="312">
        <v>26</v>
      </c>
    </row>
    <row r="184" spans="2:6" x14ac:dyDescent="0.35">
      <c r="B184" s="311">
        <v>130</v>
      </c>
      <c r="C184" s="312">
        <v>20</v>
      </c>
      <c r="D184" s="312">
        <v>32</v>
      </c>
      <c r="E184" s="312">
        <v>52</v>
      </c>
      <c r="F184" s="312">
        <v>26</v>
      </c>
    </row>
    <row r="185" spans="2:6" x14ac:dyDescent="0.35">
      <c r="B185" s="311">
        <v>131</v>
      </c>
      <c r="C185" s="312">
        <v>20</v>
      </c>
      <c r="D185" s="312">
        <v>33</v>
      </c>
      <c r="E185" s="312">
        <v>52</v>
      </c>
      <c r="F185" s="312">
        <v>26</v>
      </c>
    </row>
    <row r="186" spans="2:6" x14ac:dyDescent="0.35">
      <c r="B186" s="311">
        <v>132</v>
      </c>
      <c r="C186" s="312">
        <v>20</v>
      </c>
      <c r="D186" s="312">
        <v>33</v>
      </c>
      <c r="E186" s="312">
        <v>53</v>
      </c>
      <c r="F186" s="312">
        <v>26</v>
      </c>
    </row>
    <row r="187" spans="2:6" x14ac:dyDescent="0.35">
      <c r="B187" s="311">
        <v>133</v>
      </c>
      <c r="C187" s="312">
        <v>20</v>
      </c>
      <c r="D187" s="312">
        <v>33</v>
      </c>
      <c r="E187" s="312">
        <v>53</v>
      </c>
      <c r="F187" s="312">
        <v>27</v>
      </c>
    </row>
    <row r="188" spans="2:6" x14ac:dyDescent="0.35">
      <c r="B188" s="311">
        <v>134</v>
      </c>
      <c r="C188" s="312">
        <v>20</v>
      </c>
      <c r="D188" s="312">
        <v>34</v>
      </c>
      <c r="E188" s="312">
        <v>53</v>
      </c>
      <c r="F188" s="312">
        <v>27</v>
      </c>
    </row>
    <row r="189" spans="2:6" x14ac:dyDescent="0.35">
      <c r="B189" s="311">
        <v>135</v>
      </c>
      <c r="C189" s="312">
        <v>20</v>
      </c>
      <c r="D189" s="312">
        <v>34</v>
      </c>
      <c r="E189" s="312">
        <v>54</v>
      </c>
      <c r="F189" s="312">
        <v>27</v>
      </c>
    </row>
    <row r="190" spans="2:6" x14ac:dyDescent="0.35">
      <c r="B190" s="311">
        <v>136</v>
      </c>
      <c r="C190" s="312">
        <v>20</v>
      </c>
      <c r="D190" s="312">
        <v>34</v>
      </c>
      <c r="E190" s="312">
        <v>55</v>
      </c>
      <c r="F190" s="312">
        <v>27</v>
      </c>
    </row>
    <row r="191" spans="2:6" x14ac:dyDescent="0.35">
      <c r="B191" s="311">
        <v>137</v>
      </c>
      <c r="C191" s="312">
        <v>21</v>
      </c>
      <c r="D191" s="312">
        <v>34</v>
      </c>
      <c r="E191" s="312">
        <v>55</v>
      </c>
      <c r="F191" s="312">
        <v>27</v>
      </c>
    </row>
    <row r="192" spans="2:6" x14ac:dyDescent="0.35">
      <c r="B192" s="311">
        <v>138</v>
      </c>
      <c r="C192" s="312">
        <v>21</v>
      </c>
      <c r="D192" s="312">
        <v>35</v>
      </c>
      <c r="E192" s="312">
        <v>55</v>
      </c>
      <c r="F192" s="312">
        <v>27</v>
      </c>
    </row>
    <row r="193" spans="2:6" x14ac:dyDescent="0.35">
      <c r="B193" s="311">
        <v>139</v>
      </c>
      <c r="C193" s="312">
        <v>21</v>
      </c>
      <c r="D193" s="312">
        <v>35</v>
      </c>
      <c r="E193" s="312">
        <v>56</v>
      </c>
      <c r="F193" s="312">
        <v>27</v>
      </c>
    </row>
    <row r="194" spans="2:6" x14ac:dyDescent="0.35">
      <c r="B194" s="311">
        <v>140</v>
      </c>
      <c r="C194" s="312">
        <v>21</v>
      </c>
      <c r="D194" s="312">
        <v>35</v>
      </c>
      <c r="E194" s="312">
        <v>56</v>
      </c>
      <c r="F194" s="312">
        <v>28</v>
      </c>
    </row>
    <row r="195" spans="2:6" x14ac:dyDescent="0.35">
      <c r="B195" s="311">
        <v>141</v>
      </c>
      <c r="C195" s="312">
        <v>21</v>
      </c>
      <c r="D195" s="312">
        <v>35</v>
      </c>
      <c r="E195" s="312">
        <v>57</v>
      </c>
      <c r="F195" s="312">
        <v>28</v>
      </c>
    </row>
    <row r="196" spans="2:6" x14ac:dyDescent="0.35">
      <c r="B196" s="311">
        <v>142</v>
      </c>
      <c r="C196" s="312">
        <v>21</v>
      </c>
      <c r="D196" s="312">
        <v>36</v>
      </c>
      <c r="E196" s="312">
        <v>57</v>
      </c>
      <c r="F196" s="312">
        <v>28</v>
      </c>
    </row>
    <row r="197" spans="2:6" x14ac:dyDescent="0.35">
      <c r="B197" s="311">
        <v>143</v>
      </c>
      <c r="C197" s="312">
        <v>21</v>
      </c>
      <c r="D197" s="312">
        <v>36</v>
      </c>
      <c r="E197" s="312">
        <v>57</v>
      </c>
      <c r="F197" s="312">
        <v>29</v>
      </c>
    </row>
    <row r="198" spans="2:6" x14ac:dyDescent="0.35">
      <c r="B198" s="311">
        <v>144</v>
      </c>
      <c r="C198" s="312">
        <v>22</v>
      </c>
      <c r="D198" s="312">
        <v>36</v>
      </c>
      <c r="E198" s="312">
        <v>57</v>
      </c>
      <c r="F198" s="312">
        <v>29</v>
      </c>
    </row>
    <row r="199" spans="2:6" x14ac:dyDescent="0.35">
      <c r="B199" s="311">
        <v>145</v>
      </c>
      <c r="C199" s="312">
        <v>22</v>
      </c>
      <c r="D199" s="312">
        <v>36</v>
      </c>
      <c r="E199" s="312">
        <v>58</v>
      </c>
      <c r="F199" s="312">
        <v>29</v>
      </c>
    </row>
    <row r="200" spans="2:6" x14ac:dyDescent="0.35">
      <c r="B200" s="311">
        <v>146</v>
      </c>
      <c r="C200" s="312">
        <v>22</v>
      </c>
      <c r="D200" s="312">
        <v>37</v>
      </c>
      <c r="E200" s="312">
        <v>58</v>
      </c>
      <c r="F200" s="312">
        <v>29</v>
      </c>
    </row>
    <row r="201" spans="2:6" x14ac:dyDescent="0.35">
      <c r="B201" s="311">
        <v>147</v>
      </c>
      <c r="C201" s="312">
        <v>22</v>
      </c>
      <c r="D201" s="312">
        <v>37</v>
      </c>
      <c r="E201" s="312">
        <v>59</v>
      </c>
      <c r="F201" s="312">
        <v>29</v>
      </c>
    </row>
    <row r="202" spans="2:6" x14ac:dyDescent="0.35">
      <c r="B202" s="311">
        <v>148</v>
      </c>
      <c r="C202" s="312">
        <v>22</v>
      </c>
      <c r="D202" s="312">
        <v>37</v>
      </c>
      <c r="E202" s="312">
        <v>59</v>
      </c>
      <c r="F202" s="312">
        <v>30</v>
      </c>
    </row>
    <row r="203" spans="2:6" x14ac:dyDescent="0.35">
      <c r="B203" s="311">
        <v>149</v>
      </c>
      <c r="C203" s="312">
        <v>22</v>
      </c>
      <c r="D203" s="312">
        <v>37</v>
      </c>
      <c r="E203" s="312">
        <v>60</v>
      </c>
      <c r="F203" s="312">
        <v>30</v>
      </c>
    </row>
    <row r="204" spans="2:6" x14ac:dyDescent="0.35">
      <c r="B204" s="311">
        <v>150</v>
      </c>
      <c r="C204" s="312">
        <v>23</v>
      </c>
      <c r="D204" s="312">
        <v>37</v>
      </c>
      <c r="E204" s="312">
        <v>60</v>
      </c>
      <c r="F204" s="312">
        <v>30</v>
      </c>
    </row>
    <row r="205" spans="2:6" x14ac:dyDescent="0.35">
      <c r="B205" s="311">
        <v>151</v>
      </c>
      <c r="C205" s="312">
        <v>23</v>
      </c>
      <c r="D205" s="312">
        <v>38</v>
      </c>
      <c r="E205" s="312">
        <v>60</v>
      </c>
      <c r="F205" s="312">
        <v>30</v>
      </c>
    </row>
    <row r="206" spans="2:6" x14ac:dyDescent="0.35">
      <c r="B206" s="311">
        <v>152</v>
      </c>
      <c r="C206" s="312">
        <v>23</v>
      </c>
      <c r="D206" s="312">
        <v>38</v>
      </c>
      <c r="E206" s="312">
        <v>61</v>
      </c>
      <c r="F206" s="312">
        <v>30</v>
      </c>
    </row>
    <row r="207" spans="2:6" x14ac:dyDescent="0.35">
      <c r="B207" s="311">
        <v>153</v>
      </c>
      <c r="C207" s="312">
        <v>23</v>
      </c>
      <c r="D207" s="312">
        <v>38</v>
      </c>
      <c r="E207" s="312">
        <v>61</v>
      </c>
      <c r="F207" s="312">
        <v>31</v>
      </c>
    </row>
    <row r="208" spans="2:6" x14ac:dyDescent="0.35">
      <c r="B208" s="311">
        <v>154</v>
      </c>
      <c r="C208" s="312">
        <v>23</v>
      </c>
      <c r="D208" s="312">
        <v>39</v>
      </c>
      <c r="E208" s="312">
        <v>61</v>
      </c>
      <c r="F208" s="312">
        <v>31</v>
      </c>
    </row>
    <row r="209" spans="2:6" x14ac:dyDescent="0.35">
      <c r="B209" s="311">
        <v>155</v>
      </c>
      <c r="C209" s="312">
        <v>23</v>
      </c>
      <c r="D209" s="312">
        <v>39</v>
      </c>
      <c r="E209" s="312">
        <v>62</v>
      </c>
      <c r="F209" s="312">
        <v>31</v>
      </c>
    </row>
    <row r="210" spans="2:6" x14ac:dyDescent="0.35">
      <c r="B210" s="311">
        <v>156</v>
      </c>
      <c r="C210" s="312">
        <v>23</v>
      </c>
      <c r="D210" s="312">
        <v>39</v>
      </c>
      <c r="E210" s="312">
        <v>63</v>
      </c>
      <c r="F210" s="312">
        <v>31</v>
      </c>
    </row>
    <row r="211" spans="2:6" x14ac:dyDescent="0.35">
      <c r="B211" s="311">
        <v>157</v>
      </c>
      <c r="C211" s="312">
        <v>24</v>
      </c>
      <c r="D211" s="312">
        <v>39</v>
      </c>
      <c r="E211" s="312">
        <v>63</v>
      </c>
      <c r="F211" s="312">
        <v>31</v>
      </c>
    </row>
    <row r="212" spans="2:6" x14ac:dyDescent="0.35">
      <c r="B212" s="311">
        <v>158</v>
      </c>
      <c r="C212" s="312">
        <v>24</v>
      </c>
      <c r="D212" s="312">
        <v>40</v>
      </c>
      <c r="E212" s="312">
        <v>63</v>
      </c>
      <c r="F212" s="312">
        <v>31</v>
      </c>
    </row>
    <row r="213" spans="2:6" x14ac:dyDescent="0.35">
      <c r="B213" s="311">
        <v>159</v>
      </c>
      <c r="C213" s="312">
        <v>24</v>
      </c>
      <c r="D213" s="312">
        <v>40</v>
      </c>
      <c r="E213" s="312">
        <v>64</v>
      </c>
      <c r="F213" s="312">
        <v>31</v>
      </c>
    </row>
    <row r="214" spans="2:6" x14ac:dyDescent="0.35">
      <c r="B214" s="311">
        <v>160</v>
      </c>
      <c r="C214" s="312">
        <v>24</v>
      </c>
      <c r="D214" s="312">
        <v>40</v>
      </c>
      <c r="E214" s="312">
        <v>64</v>
      </c>
      <c r="F214" s="312">
        <v>32</v>
      </c>
    </row>
    <row r="215" spans="2:6" x14ac:dyDescent="0.35">
      <c r="B215" s="311">
        <v>161</v>
      </c>
      <c r="C215" s="312">
        <v>24</v>
      </c>
      <c r="D215" s="312">
        <v>40</v>
      </c>
      <c r="E215" s="312">
        <v>65</v>
      </c>
      <c r="F215" s="312">
        <v>32</v>
      </c>
    </row>
    <row r="216" spans="2:6" x14ac:dyDescent="0.35">
      <c r="B216" s="311">
        <v>162</v>
      </c>
      <c r="C216" s="312">
        <v>24</v>
      </c>
      <c r="D216" s="312">
        <v>41</v>
      </c>
      <c r="E216" s="312">
        <v>65</v>
      </c>
      <c r="F216" s="312">
        <v>32</v>
      </c>
    </row>
    <row r="217" spans="2:6" x14ac:dyDescent="0.35">
      <c r="B217" s="311">
        <v>163</v>
      </c>
      <c r="C217" s="312">
        <v>24</v>
      </c>
      <c r="D217" s="312">
        <v>41</v>
      </c>
      <c r="E217" s="312">
        <v>65</v>
      </c>
      <c r="F217" s="312">
        <v>33</v>
      </c>
    </row>
    <row r="218" spans="2:6" x14ac:dyDescent="0.35">
      <c r="B218" s="311">
        <v>164</v>
      </c>
      <c r="C218" s="312">
        <v>25</v>
      </c>
      <c r="D218" s="312">
        <v>41</v>
      </c>
      <c r="E218" s="312">
        <v>65</v>
      </c>
      <c r="F218" s="312">
        <v>33</v>
      </c>
    </row>
    <row r="219" spans="2:6" x14ac:dyDescent="0.35">
      <c r="B219" s="311">
        <v>165</v>
      </c>
      <c r="C219" s="312">
        <v>25</v>
      </c>
      <c r="D219" s="312">
        <v>41</v>
      </c>
      <c r="E219" s="312">
        <v>66</v>
      </c>
      <c r="F219" s="312">
        <v>33</v>
      </c>
    </row>
    <row r="220" spans="2:6" x14ac:dyDescent="0.35">
      <c r="B220" s="311">
        <v>166</v>
      </c>
      <c r="C220" s="312">
        <v>25</v>
      </c>
      <c r="D220" s="312">
        <v>42</v>
      </c>
      <c r="E220" s="312">
        <v>66</v>
      </c>
      <c r="F220" s="312">
        <v>33</v>
      </c>
    </row>
    <row r="221" spans="2:6" x14ac:dyDescent="0.35">
      <c r="B221" s="311">
        <v>167</v>
      </c>
      <c r="C221" s="312">
        <v>25</v>
      </c>
      <c r="D221" s="312">
        <v>42</v>
      </c>
      <c r="E221" s="312">
        <v>67</v>
      </c>
      <c r="F221" s="312">
        <v>33</v>
      </c>
    </row>
    <row r="222" spans="2:6" x14ac:dyDescent="0.35">
      <c r="B222" s="311">
        <v>168</v>
      </c>
      <c r="C222" s="312">
        <v>25</v>
      </c>
      <c r="D222" s="312">
        <v>42</v>
      </c>
      <c r="E222" s="312">
        <v>67</v>
      </c>
      <c r="F222" s="312">
        <v>34</v>
      </c>
    </row>
    <row r="223" spans="2:6" x14ac:dyDescent="0.35">
      <c r="B223" s="311">
        <v>169</v>
      </c>
      <c r="C223" s="312">
        <v>25</v>
      </c>
      <c r="D223" s="312">
        <v>42</v>
      </c>
      <c r="E223" s="312">
        <v>68</v>
      </c>
      <c r="F223" s="312">
        <v>34</v>
      </c>
    </row>
    <row r="224" spans="2:6" x14ac:dyDescent="0.35">
      <c r="B224" s="311">
        <v>170</v>
      </c>
      <c r="C224" s="312">
        <v>26</v>
      </c>
      <c r="D224" s="312">
        <v>42</v>
      </c>
      <c r="E224" s="312">
        <v>68</v>
      </c>
      <c r="F224" s="312">
        <v>34</v>
      </c>
    </row>
    <row r="225" spans="2:6" x14ac:dyDescent="0.35">
      <c r="B225" s="311">
        <v>171</v>
      </c>
      <c r="C225" s="312">
        <v>26</v>
      </c>
      <c r="D225" s="312">
        <v>43</v>
      </c>
      <c r="E225" s="312">
        <v>68</v>
      </c>
      <c r="F225" s="312">
        <v>34</v>
      </c>
    </row>
    <row r="226" spans="2:6" x14ac:dyDescent="0.35">
      <c r="B226" s="311">
        <v>172</v>
      </c>
      <c r="C226" s="312">
        <v>26</v>
      </c>
      <c r="D226" s="312">
        <v>43</v>
      </c>
      <c r="E226" s="312">
        <v>69</v>
      </c>
      <c r="F226" s="312">
        <v>34</v>
      </c>
    </row>
    <row r="227" spans="2:6" x14ac:dyDescent="0.35">
      <c r="B227" s="311">
        <v>173</v>
      </c>
      <c r="C227" s="312">
        <v>26</v>
      </c>
      <c r="D227" s="312">
        <v>43</v>
      </c>
      <c r="E227" s="312">
        <v>69</v>
      </c>
      <c r="F227" s="312">
        <v>35</v>
      </c>
    </row>
    <row r="228" spans="2:6" x14ac:dyDescent="0.35">
      <c r="B228" s="311">
        <v>174</v>
      </c>
      <c r="C228" s="312">
        <v>26</v>
      </c>
      <c r="D228" s="312">
        <v>44</v>
      </c>
      <c r="E228" s="312">
        <v>69</v>
      </c>
      <c r="F228" s="312">
        <v>35</v>
      </c>
    </row>
    <row r="229" spans="2:6" x14ac:dyDescent="0.35">
      <c r="B229" s="311">
        <v>175</v>
      </c>
      <c r="C229" s="312">
        <v>26</v>
      </c>
      <c r="D229" s="312">
        <v>44</v>
      </c>
      <c r="E229" s="312">
        <v>70</v>
      </c>
      <c r="F229" s="312">
        <v>35</v>
      </c>
    </row>
    <row r="230" spans="2:6" x14ac:dyDescent="0.35">
      <c r="B230" s="311">
        <v>176</v>
      </c>
      <c r="C230" s="312">
        <v>26</v>
      </c>
      <c r="D230" s="312">
        <v>44</v>
      </c>
      <c r="E230" s="312">
        <v>71</v>
      </c>
      <c r="F230" s="312">
        <v>35</v>
      </c>
    </row>
    <row r="231" spans="2:6" x14ac:dyDescent="0.35">
      <c r="B231" s="311">
        <v>177</v>
      </c>
      <c r="C231" s="312">
        <v>27</v>
      </c>
      <c r="D231" s="312">
        <v>44</v>
      </c>
      <c r="E231" s="312">
        <v>71</v>
      </c>
      <c r="F231" s="312">
        <v>35</v>
      </c>
    </row>
    <row r="232" spans="2:6" x14ac:dyDescent="0.35">
      <c r="B232" s="311">
        <v>178</v>
      </c>
      <c r="C232" s="312">
        <v>27</v>
      </c>
      <c r="D232" s="312">
        <v>45</v>
      </c>
      <c r="E232" s="312">
        <v>71</v>
      </c>
      <c r="F232" s="312">
        <v>35</v>
      </c>
    </row>
    <row r="233" spans="2:6" x14ac:dyDescent="0.35">
      <c r="B233" s="311">
        <v>179</v>
      </c>
      <c r="C233" s="312">
        <v>27</v>
      </c>
      <c r="D233" s="312">
        <v>45</v>
      </c>
      <c r="E233" s="312">
        <v>72</v>
      </c>
      <c r="F233" s="312">
        <v>35</v>
      </c>
    </row>
    <row r="234" spans="2:6" x14ac:dyDescent="0.35">
      <c r="B234" s="311">
        <v>180</v>
      </c>
      <c r="C234" s="312">
        <v>27</v>
      </c>
      <c r="D234" s="312">
        <v>45</v>
      </c>
      <c r="E234" s="312">
        <v>72</v>
      </c>
      <c r="F234" s="312">
        <v>36</v>
      </c>
    </row>
    <row r="235" spans="2:6" x14ac:dyDescent="0.35">
      <c r="B235" s="311">
        <v>181</v>
      </c>
      <c r="C235" s="312">
        <v>27</v>
      </c>
      <c r="D235" s="312">
        <v>45</v>
      </c>
      <c r="E235" s="312">
        <v>73</v>
      </c>
      <c r="F235" s="312">
        <v>36</v>
      </c>
    </row>
    <row r="236" spans="2:6" x14ac:dyDescent="0.35">
      <c r="B236" s="311">
        <v>182</v>
      </c>
      <c r="C236" s="312">
        <v>27</v>
      </c>
      <c r="D236" s="312">
        <v>46</v>
      </c>
      <c r="E236" s="312">
        <v>73</v>
      </c>
      <c r="F236" s="312">
        <v>36</v>
      </c>
    </row>
    <row r="237" spans="2:6" x14ac:dyDescent="0.35">
      <c r="B237" s="311">
        <v>183</v>
      </c>
      <c r="C237" s="312">
        <v>27</v>
      </c>
      <c r="D237" s="312">
        <v>46</v>
      </c>
      <c r="E237" s="312">
        <v>73</v>
      </c>
      <c r="F237" s="312">
        <v>37</v>
      </c>
    </row>
    <row r="238" spans="2:6" x14ac:dyDescent="0.35">
      <c r="B238" s="311">
        <v>184</v>
      </c>
      <c r="C238" s="312">
        <v>28</v>
      </c>
      <c r="D238" s="312">
        <v>46</v>
      </c>
      <c r="E238" s="312">
        <v>73</v>
      </c>
      <c r="F238" s="312">
        <v>37</v>
      </c>
    </row>
    <row r="239" spans="2:6" x14ac:dyDescent="0.35">
      <c r="B239" s="311">
        <v>185</v>
      </c>
      <c r="C239" s="312">
        <v>28</v>
      </c>
      <c r="D239" s="312">
        <v>46</v>
      </c>
      <c r="E239" s="312">
        <v>74</v>
      </c>
      <c r="F239" s="312">
        <v>37</v>
      </c>
    </row>
    <row r="240" spans="2:6" x14ac:dyDescent="0.35">
      <c r="B240" s="311">
        <v>186</v>
      </c>
      <c r="C240" s="312">
        <v>28</v>
      </c>
      <c r="D240" s="312">
        <v>47</v>
      </c>
      <c r="E240" s="312">
        <v>74</v>
      </c>
      <c r="F240" s="312">
        <v>37</v>
      </c>
    </row>
    <row r="241" spans="2:6" x14ac:dyDescent="0.35">
      <c r="B241" s="311">
        <v>187</v>
      </c>
      <c r="C241" s="312">
        <v>28</v>
      </c>
      <c r="D241" s="312">
        <v>47</v>
      </c>
      <c r="E241" s="312">
        <v>75</v>
      </c>
      <c r="F241" s="312">
        <v>37</v>
      </c>
    </row>
    <row r="242" spans="2:6" x14ac:dyDescent="0.35">
      <c r="B242" s="311">
        <v>188</v>
      </c>
      <c r="C242" s="312">
        <v>28</v>
      </c>
      <c r="D242" s="312">
        <v>47</v>
      </c>
      <c r="E242" s="312">
        <v>75</v>
      </c>
      <c r="F242" s="312">
        <v>38</v>
      </c>
    </row>
    <row r="243" spans="2:6" x14ac:dyDescent="0.35">
      <c r="B243" s="311">
        <v>189</v>
      </c>
      <c r="C243" s="312">
        <v>28</v>
      </c>
      <c r="D243" s="312">
        <v>47</v>
      </c>
      <c r="E243" s="312">
        <v>76</v>
      </c>
      <c r="F243" s="312">
        <v>38</v>
      </c>
    </row>
    <row r="244" spans="2:6" x14ac:dyDescent="0.35">
      <c r="B244" s="311">
        <v>190</v>
      </c>
      <c r="C244" s="312">
        <v>29</v>
      </c>
      <c r="D244" s="312">
        <v>47</v>
      </c>
      <c r="E244" s="312">
        <v>76</v>
      </c>
      <c r="F244" s="312">
        <v>38</v>
      </c>
    </row>
    <row r="245" spans="2:6" x14ac:dyDescent="0.35">
      <c r="B245" s="311">
        <v>191</v>
      </c>
      <c r="C245" s="312">
        <v>29</v>
      </c>
      <c r="D245" s="312">
        <v>48</v>
      </c>
      <c r="E245" s="312">
        <v>76</v>
      </c>
      <c r="F245" s="312">
        <v>38</v>
      </c>
    </row>
    <row r="246" spans="2:6" x14ac:dyDescent="0.35">
      <c r="B246" s="311">
        <v>192</v>
      </c>
      <c r="C246" s="312">
        <v>29</v>
      </c>
      <c r="D246" s="312">
        <v>48</v>
      </c>
      <c r="E246" s="312">
        <v>77</v>
      </c>
      <c r="F246" s="312">
        <v>38</v>
      </c>
    </row>
    <row r="247" spans="2:6" x14ac:dyDescent="0.35">
      <c r="B247" s="311">
        <v>193</v>
      </c>
      <c r="C247" s="312">
        <v>29</v>
      </c>
      <c r="D247" s="312">
        <v>48</v>
      </c>
      <c r="E247" s="312">
        <v>77</v>
      </c>
      <c r="F247" s="312">
        <v>39</v>
      </c>
    </row>
    <row r="248" spans="2:6" x14ac:dyDescent="0.35">
      <c r="B248" s="311">
        <v>194</v>
      </c>
      <c r="C248" s="312">
        <v>29</v>
      </c>
      <c r="D248" s="312">
        <v>49</v>
      </c>
      <c r="E248" s="312">
        <v>77</v>
      </c>
      <c r="F248" s="312">
        <v>39</v>
      </c>
    </row>
    <row r="249" spans="2:6" x14ac:dyDescent="0.35">
      <c r="B249" s="311">
        <v>195</v>
      </c>
      <c r="C249" s="312">
        <v>29</v>
      </c>
      <c r="D249" s="312">
        <v>49</v>
      </c>
      <c r="E249" s="312">
        <v>78</v>
      </c>
      <c r="F249" s="312">
        <v>39</v>
      </c>
    </row>
    <row r="250" spans="2:6" x14ac:dyDescent="0.35">
      <c r="B250" s="311">
        <v>196</v>
      </c>
      <c r="C250" s="312">
        <v>29</v>
      </c>
      <c r="D250" s="312">
        <v>49</v>
      </c>
      <c r="E250" s="312">
        <v>79</v>
      </c>
      <c r="F250" s="312">
        <v>39</v>
      </c>
    </row>
    <row r="251" spans="2:6" x14ac:dyDescent="0.35">
      <c r="B251" s="311">
        <v>197</v>
      </c>
      <c r="C251" s="312">
        <v>30</v>
      </c>
      <c r="D251" s="312">
        <v>49</v>
      </c>
      <c r="E251" s="312">
        <v>79</v>
      </c>
      <c r="F251" s="312">
        <v>39</v>
      </c>
    </row>
    <row r="252" spans="2:6" x14ac:dyDescent="0.35">
      <c r="B252" s="311">
        <v>198</v>
      </c>
      <c r="C252" s="312">
        <v>30</v>
      </c>
      <c r="D252" s="312">
        <v>50</v>
      </c>
      <c r="E252" s="312">
        <v>79</v>
      </c>
      <c r="F252" s="312">
        <v>39</v>
      </c>
    </row>
    <row r="253" spans="2:6" x14ac:dyDescent="0.35">
      <c r="B253" s="311">
        <v>199</v>
      </c>
      <c r="C253" s="312">
        <v>30</v>
      </c>
      <c r="D253" s="312">
        <v>50</v>
      </c>
      <c r="E253" s="312">
        <v>80</v>
      </c>
      <c r="F253" s="312">
        <v>39</v>
      </c>
    </row>
    <row r="254" spans="2:6" x14ac:dyDescent="0.35">
      <c r="B254" s="311">
        <v>200</v>
      </c>
      <c r="C254" s="312">
        <v>30</v>
      </c>
      <c r="D254" s="312">
        <v>50</v>
      </c>
      <c r="E254" s="312">
        <v>80</v>
      </c>
      <c r="F254" s="312">
        <v>40</v>
      </c>
    </row>
    <row r="255" spans="2:6" x14ac:dyDescent="0.35">
      <c r="B255" s="311">
        <v>201</v>
      </c>
      <c r="C255" s="312">
        <v>30</v>
      </c>
      <c r="D255" s="312">
        <v>50</v>
      </c>
      <c r="E255" s="312">
        <v>81</v>
      </c>
      <c r="F255" s="312">
        <v>40</v>
      </c>
    </row>
    <row r="256" spans="2:6" x14ac:dyDescent="0.35">
      <c r="B256" s="311">
        <v>202</v>
      </c>
      <c r="C256" s="312">
        <v>30</v>
      </c>
      <c r="D256" s="312">
        <v>51</v>
      </c>
      <c r="E256" s="312">
        <v>81</v>
      </c>
      <c r="F256" s="312">
        <v>40</v>
      </c>
    </row>
    <row r="257" spans="2:6" x14ac:dyDescent="0.35">
      <c r="B257" s="311">
        <v>203</v>
      </c>
      <c r="C257" s="312">
        <v>30</v>
      </c>
      <c r="D257" s="312">
        <v>51</v>
      </c>
      <c r="E257" s="312">
        <v>81</v>
      </c>
      <c r="F257" s="312">
        <v>41</v>
      </c>
    </row>
    <row r="258" spans="2:6" x14ac:dyDescent="0.35">
      <c r="B258" s="311">
        <v>204</v>
      </c>
      <c r="C258" s="312">
        <v>31</v>
      </c>
      <c r="D258" s="312">
        <v>51</v>
      </c>
      <c r="E258" s="312">
        <v>81</v>
      </c>
      <c r="F258" s="312">
        <v>41</v>
      </c>
    </row>
    <row r="259" spans="2:6" x14ac:dyDescent="0.35">
      <c r="B259" s="311">
        <v>205</v>
      </c>
      <c r="C259" s="312">
        <v>31</v>
      </c>
      <c r="D259" s="312">
        <v>51</v>
      </c>
      <c r="E259" s="312">
        <v>82</v>
      </c>
      <c r="F259" s="312">
        <v>41</v>
      </c>
    </row>
    <row r="260" spans="2:6" x14ac:dyDescent="0.35">
      <c r="B260" s="311">
        <v>206</v>
      </c>
      <c r="C260" s="312">
        <v>31</v>
      </c>
      <c r="D260" s="312">
        <v>52</v>
      </c>
      <c r="E260" s="312">
        <v>82</v>
      </c>
      <c r="F260" s="312">
        <v>41</v>
      </c>
    </row>
    <row r="261" spans="2:6" x14ac:dyDescent="0.35">
      <c r="B261" s="311">
        <v>207</v>
      </c>
      <c r="C261" s="312">
        <v>31</v>
      </c>
      <c r="D261" s="312">
        <v>52</v>
      </c>
      <c r="E261" s="312">
        <v>83</v>
      </c>
      <c r="F261" s="312">
        <v>41</v>
      </c>
    </row>
    <row r="262" spans="2:6" x14ac:dyDescent="0.35">
      <c r="B262" s="311">
        <v>208</v>
      </c>
      <c r="C262" s="312">
        <v>31</v>
      </c>
      <c r="D262" s="312">
        <v>52</v>
      </c>
      <c r="E262" s="312">
        <v>83</v>
      </c>
      <c r="F262" s="312">
        <v>42</v>
      </c>
    </row>
    <row r="263" spans="2:6" x14ac:dyDescent="0.35">
      <c r="B263" s="311">
        <v>209</v>
      </c>
      <c r="C263" s="312">
        <v>31</v>
      </c>
      <c r="D263" s="312">
        <v>52</v>
      </c>
      <c r="E263" s="312">
        <v>84</v>
      </c>
      <c r="F263" s="312">
        <v>42</v>
      </c>
    </row>
    <row r="264" spans="2:6" x14ac:dyDescent="0.35">
      <c r="B264" s="311">
        <v>210</v>
      </c>
      <c r="C264" s="312">
        <v>32</v>
      </c>
      <c r="D264" s="312">
        <v>52</v>
      </c>
      <c r="E264" s="312">
        <v>84</v>
      </c>
      <c r="F264" s="312">
        <v>42</v>
      </c>
    </row>
    <row r="265" spans="2:6" x14ac:dyDescent="0.35">
      <c r="B265" s="311">
        <v>211</v>
      </c>
      <c r="C265" s="312">
        <v>32</v>
      </c>
      <c r="D265" s="312">
        <v>53</v>
      </c>
      <c r="E265" s="312">
        <v>84</v>
      </c>
      <c r="F265" s="312">
        <v>42</v>
      </c>
    </row>
    <row r="266" spans="2:6" x14ac:dyDescent="0.35">
      <c r="B266" s="311">
        <v>212</v>
      </c>
      <c r="C266" s="312">
        <v>32</v>
      </c>
      <c r="D266" s="312">
        <v>53</v>
      </c>
      <c r="E266" s="312">
        <v>85</v>
      </c>
      <c r="F266" s="312">
        <v>42</v>
      </c>
    </row>
    <row r="267" spans="2:6" x14ac:dyDescent="0.35">
      <c r="B267" s="311">
        <v>213</v>
      </c>
      <c r="C267" s="312">
        <v>32</v>
      </c>
      <c r="D267" s="312">
        <v>53</v>
      </c>
      <c r="E267" s="312">
        <v>85</v>
      </c>
      <c r="F267" s="312">
        <v>43</v>
      </c>
    </row>
    <row r="268" spans="2:6" x14ac:dyDescent="0.35">
      <c r="B268" s="311">
        <v>214</v>
      </c>
      <c r="C268" s="312">
        <v>32</v>
      </c>
      <c r="D268" s="312">
        <v>54</v>
      </c>
      <c r="E268" s="312">
        <v>85</v>
      </c>
      <c r="F268" s="312">
        <v>43</v>
      </c>
    </row>
    <row r="269" spans="2:6" x14ac:dyDescent="0.35">
      <c r="B269" s="311">
        <v>215</v>
      </c>
      <c r="C269" s="312">
        <v>32</v>
      </c>
      <c r="D269" s="312">
        <v>54</v>
      </c>
      <c r="E269" s="312">
        <v>86</v>
      </c>
      <c r="F269" s="312">
        <v>43</v>
      </c>
    </row>
    <row r="270" spans="2:6" x14ac:dyDescent="0.35">
      <c r="B270" s="311">
        <v>216</v>
      </c>
      <c r="C270" s="312">
        <v>32</v>
      </c>
      <c r="D270" s="312">
        <v>54</v>
      </c>
      <c r="E270" s="312">
        <v>87</v>
      </c>
      <c r="F270" s="312">
        <v>43</v>
      </c>
    </row>
    <row r="271" spans="2:6" x14ac:dyDescent="0.35">
      <c r="B271" s="311">
        <v>217</v>
      </c>
      <c r="C271" s="312">
        <v>33</v>
      </c>
      <c r="D271" s="312">
        <v>54</v>
      </c>
      <c r="E271" s="312">
        <v>87</v>
      </c>
      <c r="F271" s="312">
        <v>43</v>
      </c>
    </row>
    <row r="272" spans="2:6" x14ac:dyDescent="0.35">
      <c r="B272" s="311">
        <v>218</v>
      </c>
      <c r="C272" s="312">
        <v>33</v>
      </c>
      <c r="D272" s="312">
        <v>55</v>
      </c>
      <c r="E272" s="312">
        <v>87</v>
      </c>
      <c r="F272" s="312">
        <v>43</v>
      </c>
    </row>
    <row r="273" spans="2:6" x14ac:dyDescent="0.35">
      <c r="B273" s="311">
        <v>219</v>
      </c>
      <c r="C273" s="312">
        <v>33</v>
      </c>
      <c r="D273" s="312">
        <v>55</v>
      </c>
      <c r="E273" s="312">
        <v>88</v>
      </c>
      <c r="F273" s="312">
        <v>43</v>
      </c>
    </row>
    <row r="274" spans="2:6" x14ac:dyDescent="0.35">
      <c r="B274" s="311">
        <v>220</v>
      </c>
      <c r="C274" s="312">
        <v>33</v>
      </c>
      <c r="D274" s="312">
        <v>55</v>
      </c>
      <c r="E274" s="312">
        <v>88</v>
      </c>
      <c r="F274" s="312">
        <v>44</v>
      </c>
    </row>
    <row r="275" spans="2:6" x14ac:dyDescent="0.35">
      <c r="B275" s="311">
        <v>221</v>
      </c>
      <c r="C275" s="312">
        <v>33</v>
      </c>
      <c r="D275" s="312">
        <v>55</v>
      </c>
      <c r="E275" s="312">
        <v>89</v>
      </c>
      <c r="F275" s="312">
        <v>44</v>
      </c>
    </row>
    <row r="276" spans="2:6" x14ac:dyDescent="0.35">
      <c r="B276" s="311">
        <v>222</v>
      </c>
      <c r="C276" s="312">
        <v>33</v>
      </c>
      <c r="D276" s="312">
        <v>56</v>
      </c>
      <c r="E276" s="312">
        <v>89</v>
      </c>
      <c r="F276" s="312">
        <v>44</v>
      </c>
    </row>
    <row r="277" spans="2:6" x14ac:dyDescent="0.35">
      <c r="B277" s="311">
        <v>223</v>
      </c>
      <c r="C277" s="312">
        <v>33</v>
      </c>
      <c r="D277" s="312">
        <v>56</v>
      </c>
      <c r="E277" s="312">
        <v>89</v>
      </c>
      <c r="F277" s="312">
        <v>45</v>
      </c>
    </row>
    <row r="278" spans="2:6" x14ac:dyDescent="0.35">
      <c r="B278" s="311">
        <v>224</v>
      </c>
      <c r="C278" s="312">
        <v>34</v>
      </c>
      <c r="D278" s="312">
        <v>56</v>
      </c>
      <c r="E278" s="312">
        <v>89</v>
      </c>
      <c r="F278" s="312">
        <v>45</v>
      </c>
    </row>
    <row r="279" spans="2:6" x14ac:dyDescent="0.35">
      <c r="B279" s="311">
        <v>225</v>
      </c>
      <c r="C279" s="312">
        <v>34</v>
      </c>
      <c r="D279" s="312">
        <v>56</v>
      </c>
      <c r="E279" s="312">
        <v>90</v>
      </c>
      <c r="F279" s="312">
        <v>45</v>
      </c>
    </row>
    <row r="280" spans="2:6" x14ac:dyDescent="0.35">
      <c r="B280" s="311">
        <v>226</v>
      </c>
      <c r="C280" s="312">
        <v>34</v>
      </c>
      <c r="D280" s="312">
        <v>57</v>
      </c>
      <c r="E280" s="312">
        <v>90</v>
      </c>
      <c r="F280" s="312">
        <v>45</v>
      </c>
    </row>
    <row r="281" spans="2:6" x14ac:dyDescent="0.35">
      <c r="B281" s="311">
        <v>227</v>
      </c>
      <c r="C281" s="312">
        <v>34</v>
      </c>
      <c r="D281" s="312">
        <v>57</v>
      </c>
      <c r="E281" s="312">
        <v>91</v>
      </c>
      <c r="F281" s="312">
        <v>45</v>
      </c>
    </row>
    <row r="282" spans="2:6" x14ac:dyDescent="0.35">
      <c r="B282" s="311">
        <v>228</v>
      </c>
      <c r="C282" s="312">
        <v>34</v>
      </c>
      <c r="D282" s="312">
        <v>57</v>
      </c>
      <c r="E282" s="312">
        <v>91</v>
      </c>
      <c r="F282" s="312">
        <v>46</v>
      </c>
    </row>
    <row r="283" spans="2:6" x14ac:dyDescent="0.35">
      <c r="B283" s="311">
        <v>229</v>
      </c>
      <c r="C283" s="312">
        <v>34</v>
      </c>
      <c r="D283" s="312">
        <v>57</v>
      </c>
      <c r="E283" s="312">
        <v>92</v>
      </c>
      <c r="F283" s="312">
        <v>46</v>
      </c>
    </row>
    <row r="284" spans="2:6" x14ac:dyDescent="0.35">
      <c r="B284" s="311">
        <v>230</v>
      </c>
      <c r="C284" s="312">
        <v>35</v>
      </c>
      <c r="D284" s="312">
        <v>57</v>
      </c>
      <c r="E284" s="312">
        <v>92</v>
      </c>
      <c r="F284" s="312">
        <v>46</v>
      </c>
    </row>
    <row r="285" spans="2:6" x14ac:dyDescent="0.35">
      <c r="B285" s="311">
        <v>231</v>
      </c>
      <c r="C285" s="312">
        <v>35</v>
      </c>
      <c r="D285" s="312">
        <v>58</v>
      </c>
      <c r="E285" s="312">
        <v>92</v>
      </c>
      <c r="F285" s="312">
        <v>46</v>
      </c>
    </row>
    <row r="286" spans="2:6" x14ac:dyDescent="0.35">
      <c r="B286" s="311">
        <v>232</v>
      </c>
      <c r="C286" s="312">
        <v>35</v>
      </c>
      <c r="D286" s="312">
        <v>58</v>
      </c>
      <c r="E286" s="312">
        <v>93</v>
      </c>
      <c r="F286" s="312">
        <v>46</v>
      </c>
    </row>
    <row r="287" spans="2:6" x14ac:dyDescent="0.35">
      <c r="B287" s="311">
        <v>233</v>
      </c>
      <c r="C287" s="312">
        <v>35</v>
      </c>
      <c r="D287" s="312">
        <v>58</v>
      </c>
      <c r="E287" s="312">
        <v>93</v>
      </c>
      <c r="F287" s="312">
        <v>47</v>
      </c>
    </row>
    <row r="288" spans="2:6" x14ac:dyDescent="0.35">
      <c r="B288" s="311">
        <v>234</v>
      </c>
      <c r="C288" s="312">
        <v>35</v>
      </c>
      <c r="D288" s="312">
        <v>59</v>
      </c>
      <c r="E288" s="312">
        <v>93</v>
      </c>
      <c r="F288" s="312">
        <v>47</v>
      </c>
    </row>
    <row r="289" spans="2:6" x14ac:dyDescent="0.35">
      <c r="B289" s="311">
        <v>235</v>
      </c>
      <c r="C289" s="312">
        <v>35</v>
      </c>
      <c r="D289" s="312">
        <v>59</v>
      </c>
      <c r="E289" s="312">
        <v>94</v>
      </c>
      <c r="F289" s="312">
        <v>47</v>
      </c>
    </row>
    <row r="290" spans="2:6" x14ac:dyDescent="0.35">
      <c r="B290" s="311">
        <v>236</v>
      </c>
      <c r="C290" s="312">
        <v>35</v>
      </c>
      <c r="D290" s="312">
        <v>59</v>
      </c>
      <c r="E290" s="312">
        <v>95</v>
      </c>
      <c r="F290" s="312">
        <v>47</v>
      </c>
    </row>
    <row r="291" spans="2:6" x14ac:dyDescent="0.35">
      <c r="B291" s="311">
        <v>237</v>
      </c>
      <c r="C291" s="312">
        <v>36</v>
      </c>
      <c r="D291" s="312">
        <v>59</v>
      </c>
      <c r="E291" s="312">
        <v>95</v>
      </c>
      <c r="F291" s="312">
        <v>47</v>
      </c>
    </row>
    <row r="292" spans="2:6" x14ac:dyDescent="0.35">
      <c r="B292" s="311">
        <v>238</v>
      </c>
      <c r="C292" s="312">
        <v>36</v>
      </c>
      <c r="D292" s="312">
        <v>60</v>
      </c>
      <c r="E292" s="312">
        <v>95</v>
      </c>
      <c r="F292" s="312">
        <v>47</v>
      </c>
    </row>
    <row r="293" spans="2:6" x14ac:dyDescent="0.35">
      <c r="B293" s="311">
        <v>239</v>
      </c>
      <c r="C293" s="312">
        <v>36</v>
      </c>
      <c r="D293" s="312">
        <v>60</v>
      </c>
      <c r="E293" s="312">
        <v>96</v>
      </c>
      <c r="F293" s="312">
        <v>47</v>
      </c>
    </row>
    <row r="294" spans="2:6" x14ac:dyDescent="0.35">
      <c r="B294" s="311">
        <v>240</v>
      </c>
      <c r="C294" s="312">
        <v>36</v>
      </c>
      <c r="D294" s="312">
        <v>60</v>
      </c>
      <c r="E294" s="312">
        <v>96</v>
      </c>
      <c r="F294" s="312">
        <v>48</v>
      </c>
    </row>
    <row r="295" spans="2:6" x14ac:dyDescent="0.35">
      <c r="B295" s="311">
        <v>241</v>
      </c>
      <c r="C295" s="312">
        <v>36</v>
      </c>
      <c r="D295" s="312">
        <v>60</v>
      </c>
      <c r="E295" s="312">
        <v>97</v>
      </c>
      <c r="F295" s="312">
        <v>48</v>
      </c>
    </row>
    <row r="296" spans="2:6" x14ac:dyDescent="0.35">
      <c r="B296" s="311">
        <v>242</v>
      </c>
      <c r="C296" s="312">
        <v>36</v>
      </c>
      <c r="D296" s="312">
        <v>61</v>
      </c>
      <c r="E296" s="312">
        <v>97</v>
      </c>
      <c r="F296" s="312">
        <v>48</v>
      </c>
    </row>
    <row r="297" spans="2:6" x14ac:dyDescent="0.35">
      <c r="B297" s="311">
        <v>243</v>
      </c>
      <c r="C297" s="312">
        <v>36</v>
      </c>
      <c r="D297" s="312">
        <v>61</v>
      </c>
      <c r="E297" s="312">
        <v>97</v>
      </c>
      <c r="F297" s="312">
        <v>49</v>
      </c>
    </row>
    <row r="298" spans="2:6" x14ac:dyDescent="0.35">
      <c r="B298" s="311">
        <v>244</v>
      </c>
      <c r="C298" s="312">
        <v>37</v>
      </c>
      <c r="D298" s="312">
        <v>61</v>
      </c>
      <c r="E298" s="312">
        <v>97</v>
      </c>
      <c r="F298" s="312">
        <v>49</v>
      </c>
    </row>
    <row r="299" spans="2:6" x14ac:dyDescent="0.35">
      <c r="B299" s="311">
        <v>245</v>
      </c>
      <c r="C299" s="312">
        <v>37</v>
      </c>
      <c r="D299" s="312">
        <v>61</v>
      </c>
      <c r="E299" s="312">
        <v>98</v>
      </c>
      <c r="F299" s="312">
        <v>49</v>
      </c>
    </row>
    <row r="300" spans="2:6" x14ac:dyDescent="0.35">
      <c r="B300" s="311">
        <v>246</v>
      </c>
      <c r="C300" s="312">
        <v>37</v>
      </c>
      <c r="D300" s="312">
        <v>62</v>
      </c>
      <c r="E300" s="312">
        <v>98</v>
      </c>
      <c r="F300" s="312">
        <v>49</v>
      </c>
    </row>
    <row r="301" spans="2:6" x14ac:dyDescent="0.35">
      <c r="B301" s="311">
        <v>247</v>
      </c>
      <c r="C301" s="312">
        <v>37</v>
      </c>
      <c r="D301" s="312">
        <v>62</v>
      </c>
      <c r="E301" s="312">
        <v>99</v>
      </c>
      <c r="F301" s="312">
        <v>49</v>
      </c>
    </row>
    <row r="302" spans="2:6" x14ac:dyDescent="0.35">
      <c r="B302" s="311">
        <v>248</v>
      </c>
      <c r="C302" s="312">
        <v>37</v>
      </c>
      <c r="D302" s="312">
        <v>62</v>
      </c>
      <c r="E302" s="312">
        <v>99</v>
      </c>
      <c r="F302" s="312">
        <v>50</v>
      </c>
    </row>
    <row r="303" spans="2:6" x14ac:dyDescent="0.35">
      <c r="B303" s="311">
        <v>249</v>
      </c>
      <c r="C303" s="312">
        <v>37</v>
      </c>
      <c r="D303" s="312">
        <v>62</v>
      </c>
      <c r="E303" s="312">
        <v>100</v>
      </c>
      <c r="F303" s="312">
        <v>50</v>
      </c>
    </row>
    <row r="304" spans="2:6" x14ac:dyDescent="0.35">
      <c r="B304" s="311">
        <v>250</v>
      </c>
      <c r="C304" s="312">
        <v>38</v>
      </c>
      <c r="D304" s="312">
        <v>62</v>
      </c>
      <c r="E304" s="312">
        <v>100</v>
      </c>
      <c r="F304" s="312">
        <v>50</v>
      </c>
    </row>
    <row r="305" spans="2:6" x14ac:dyDescent="0.35">
      <c r="B305" s="311">
        <v>251</v>
      </c>
      <c r="C305" s="312">
        <v>38</v>
      </c>
      <c r="D305" s="312">
        <v>63</v>
      </c>
      <c r="E305" s="312">
        <v>100</v>
      </c>
      <c r="F305" s="312">
        <v>50</v>
      </c>
    </row>
    <row r="306" spans="2:6" x14ac:dyDescent="0.35">
      <c r="B306" s="311">
        <v>252</v>
      </c>
      <c r="C306" s="312">
        <v>38</v>
      </c>
      <c r="D306" s="312">
        <v>63</v>
      </c>
      <c r="E306" s="312">
        <v>101</v>
      </c>
      <c r="F306" s="312">
        <v>50</v>
      </c>
    </row>
    <row r="307" spans="2:6" x14ac:dyDescent="0.35">
      <c r="B307" s="311">
        <v>253</v>
      </c>
      <c r="C307" s="312">
        <v>38</v>
      </c>
      <c r="D307" s="312">
        <v>63</v>
      </c>
      <c r="E307" s="312">
        <v>101</v>
      </c>
      <c r="F307" s="312">
        <v>51</v>
      </c>
    </row>
    <row r="308" spans="2:6" x14ac:dyDescent="0.35">
      <c r="B308" s="311">
        <v>254</v>
      </c>
      <c r="C308" s="312">
        <v>38</v>
      </c>
      <c r="D308" s="312">
        <v>64</v>
      </c>
      <c r="E308" s="312">
        <v>101</v>
      </c>
      <c r="F308" s="312">
        <v>51</v>
      </c>
    </row>
    <row r="309" spans="2:6" x14ac:dyDescent="0.35">
      <c r="B309" s="311">
        <v>255</v>
      </c>
      <c r="C309" s="312">
        <v>38</v>
      </c>
      <c r="D309" s="312">
        <v>64</v>
      </c>
      <c r="E309" s="312">
        <v>102</v>
      </c>
      <c r="F309" s="312">
        <v>51</v>
      </c>
    </row>
    <row r="310" spans="2:6" x14ac:dyDescent="0.35">
      <c r="B310" s="311">
        <v>256</v>
      </c>
      <c r="C310" s="312">
        <v>38</v>
      </c>
      <c r="D310" s="312">
        <v>64</v>
      </c>
      <c r="E310" s="312">
        <v>103</v>
      </c>
      <c r="F310" s="312">
        <v>51</v>
      </c>
    </row>
    <row r="311" spans="2:6" x14ac:dyDescent="0.35">
      <c r="B311" s="311">
        <v>257</v>
      </c>
      <c r="C311" s="312">
        <v>39</v>
      </c>
      <c r="D311" s="312">
        <v>64</v>
      </c>
      <c r="E311" s="312">
        <v>103</v>
      </c>
      <c r="F311" s="312">
        <v>51</v>
      </c>
    </row>
    <row r="312" spans="2:6" x14ac:dyDescent="0.35">
      <c r="B312" s="311">
        <v>258</v>
      </c>
      <c r="C312" s="312">
        <v>39</v>
      </c>
      <c r="D312" s="312">
        <v>65</v>
      </c>
      <c r="E312" s="312">
        <v>103</v>
      </c>
      <c r="F312" s="312">
        <v>51</v>
      </c>
    </row>
    <row r="313" spans="2:6" x14ac:dyDescent="0.35">
      <c r="B313" s="311">
        <v>259</v>
      </c>
      <c r="C313" s="312">
        <v>39</v>
      </c>
      <c r="D313" s="312">
        <v>65</v>
      </c>
      <c r="E313" s="312">
        <v>104</v>
      </c>
      <c r="F313" s="312">
        <v>51</v>
      </c>
    </row>
    <row r="314" spans="2:6" x14ac:dyDescent="0.35">
      <c r="B314" s="311">
        <v>260</v>
      </c>
      <c r="C314" s="312">
        <v>39</v>
      </c>
      <c r="D314" s="312">
        <v>65</v>
      </c>
      <c r="E314" s="312">
        <v>104</v>
      </c>
      <c r="F314" s="312">
        <v>52</v>
      </c>
    </row>
    <row r="315" spans="2:6" x14ac:dyDescent="0.35">
      <c r="B315" s="311">
        <v>261</v>
      </c>
      <c r="C315" s="312">
        <v>39</v>
      </c>
      <c r="D315" s="312">
        <v>65</v>
      </c>
      <c r="E315" s="312">
        <v>105</v>
      </c>
      <c r="F315" s="312">
        <v>52</v>
      </c>
    </row>
    <row r="316" spans="2:6" x14ac:dyDescent="0.35">
      <c r="B316" s="311">
        <v>262</v>
      </c>
      <c r="C316" s="312">
        <v>39</v>
      </c>
      <c r="D316" s="312">
        <v>66</v>
      </c>
      <c r="E316" s="312">
        <v>105</v>
      </c>
      <c r="F316" s="312">
        <v>52</v>
      </c>
    </row>
    <row r="317" spans="2:6" x14ac:dyDescent="0.35">
      <c r="B317" s="311">
        <v>263</v>
      </c>
      <c r="C317" s="312">
        <v>39</v>
      </c>
      <c r="D317" s="312">
        <v>66</v>
      </c>
      <c r="E317" s="312">
        <v>105</v>
      </c>
      <c r="F317" s="312">
        <v>53</v>
      </c>
    </row>
    <row r="318" spans="2:6" x14ac:dyDescent="0.35">
      <c r="B318" s="311">
        <v>264</v>
      </c>
      <c r="C318" s="312">
        <v>40</v>
      </c>
      <c r="D318" s="312">
        <v>66</v>
      </c>
      <c r="E318" s="312">
        <v>105</v>
      </c>
      <c r="F318" s="312">
        <v>53</v>
      </c>
    </row>
    <row r="319" spans="2:6" x14ac:dyDescent="0.35">
      <c r="B319" s="311">
        <v>265</v>
      </c>
      <c r="C319" s="312">
        <v>40</v>
      </c>
      <c r="D319" s="312">
        <v>66</v>
      </c>
      <c r="E319" s="312">
        <v>106</v>
      </c>
      <c r="F319" s="312">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S337"/>
  <sheetViews>
    <sheetView showGridLines="0" tabSelected="1" topLeftCell="A317" zoomScaleNormal="100" workbookViewId="0">
      <selection activeCell="H61" sqref="H61:I61"/>
    </sheetView>
  </sheetViews>
  <sheetFormatPr defaultRowHeight="14.5" x14ac:dyDescent="0.35"/>
  <cols>
    <col min="1" max="1" width="2.26953125" customWidth="1"/>
    <col min="2" max="2" width="2.7265625" customWidth="1"/>
    <col min="3" max="3" width="4" customWidth="1"/>
    <col min="4" max="4" width="23.7265625" customWidth="1"/>
    <col min="5" max="5" width="22" customWidth="1"/>
    <col min="6" max="6" width="20.54296875" customWidth="1"/>
    <col min="7" max="7" width="12.1796875" customWidth="1"/>
    <col min="8" max="8" width="10.81640625" customWidth="1"/>
    <col min="10" max="10" width="12.54296875" customWidth="1"/>
    <col min="11" max="11" width="2.7265625" customWidth="1"/>
    <col min="12" max="12" width="0.81640625" customWidth="1"/>
    <col min="17" max="17" width="6.7265625" customWidth="1"/>
  </cols>
  <sheetData>
    <row r="2" spans="1:14" ht="163" customHeight="1" x14ac:dyDescent="0.35">
      <c r="C2" s="417"/>
      <c r="D2" s="418"/>
      <c r="E2" s="418"/>
      <c r="F2" s="418"/>
      <c r="G2" s="418"/>
      <c r="H2" s="418"/>
      <c r="I2" s="418"/>
      <c r="J2" s="418"/>
    </row>
    <row r="3" spans="1:14" ht="6" customHeight="1" x14ac:dyDescent="0.35"/>
    <row r="4" spans="1:14" ht="12" customHeight="1" x14ac:dyDescent="0.35">
      <c r="B4" s="242"/>
      <c r="C4" s="140"/>
      <c r="D4" s="140"/>
      <c r="E4" s="140"/>
      <c r="F4" s="140"/>
      <c r="G4" s="140"/>
      <c r="H4" s="140"/>
      <c r="I4" s="140"/>
      <c r="J4" s="140"/>
      <c r="K4" s="109"/>
    </row>
    <row r="5" spans="1:14" x14ac:dyDescent="0.35">
      <c r="B5" s="51"/>
      <c r="C5" s="356" t="s">
        <v>84</v>
      </c>
      <c r="D5" s="357"/>
      <c r="E5" s="358"/>
      <c r="F5" s="359"/>
      <c r="G5" s="359"/>
      <c r="H5" s="359"/>
      <c r="I5" s="359"/>
      <c r="J5" s="360"/>
      <c r="K5" s="87"/>
    </row>
    <row r="6" spans="1:14" ht="6" customHeight="1" x14ac:dyDescent="0.35">
      <c r="B6" s="51"/>
      <c r="C6" s="243"/>
      <c r="D6" s="243"/>
      <c r="E6" s="244"/>
      <c r="F6" s="244"/>
      <c r="G6" s="244"/>
      <c r="H6" s="244"/>
      <c r="I6" s="244"/>
      <c r="J6" s="244"/>
      <c r="K6" s="87"/>
    </row>
    <row r="7" spans="1:14" x14ac:dyDescent="0.35">
      <c r="B7" s="51"/>
      <c r="C7" s="356" t="s">
        <v>85</v>
      </c>
      <c r="D7" s="357"/>
      <c r="E7" s="361"/>
      <c r="F7" s="362"/>
      <c r="G7" s="362"/>
      <c r="H7" s="362"/>
      <c r="I7" s="362"/>
      <c r="J7" s="363"/>
      <c r="K7" s="87"/>
    </row>
    <row r="8" spans="1:14" ht="6" customHeight="1" x14ac:dyDescent="0.35">
      <c r="B8" s="51"/>
      <c r="C8" s="243"/>
      <c r="D8" s="243"/>
      <c r="E8" s="244"/>
      <c r="F8" s="244"/>
      <c r="G8" s="372"/>
      <c r="H8" s="372"/>
      <c r="I8" s="372"/>
      <c r="J8" s="372"/>
      <c r="K8" s="87"/>
    </row>
    <row r="9" spans="1:14" ht="15" customHeight="1" x14ac:dyDescent="0.35">
      <c r="A9" s="302"/>
      <c r="B9" s="51"/>
      <c r="C9" s="243"/>
      <c r="D9" s="243"/>
      <c r="E9" s="367" t="s">
        <v>86</v>
      </c>
      <c r="F9" s="368"/>
      <c r="G9" s="369"/>
      <c r="H9" s="370"/>
      <c r="I9" s="370" t="s">
        <v>87</v>
      </c>
      <c r="J9" s="371"/>
      <c r="K9" s="87"/>
    </row>
    <row r="10" spans="1:14" ht="15" customHeight="1" x14ac:dyDescent="0.35">
      <c r="A10" s="302"/>
      <c r="B10" s="51"/>
      <c r="C10" s="243"/>
      <c r="D10" s="243"/>
      <c r="E10" s="244"/>
      <c r="F10" s="244"/>
      <c r="G10" s="373" t="s">
        <v>88</v>
      </c>
      <c r="H10" s="373"/>
      <c r="I10" s="373" t="s">
        <v>89</v>
      </c>
      <c r="J10" s="373"/>
      <c r="K10" s="87"/>
    </row>
    <row r="11" spans="1:14" ht="15" customHeight="1" x14ac:dyDescent="0.35">
      <c r="A11" s="302"/>
      <c r="B11" s="51"/>
      <c r="C11" s="243"/>
      <c r="D11" s="243"/>
      <c r="E11" s="367" t="s">
        <v>86</v>
      </c>
      <c r="F11" s="368"/>
      <c r="G11" s="374"/>
      <c r="H11" s="375"/>
      <c r="I11" s="375" t="s">
        <v>90</v>
      </c>
      <c r="J11" s="376"/>
      <c r="K11" s="87"/>
    </row>
    <row r="12" spans="1:14" ht="12" customHeight="1" x14ac:dyDescent="0.35">
      <c r="B12" s="57"/>
      <c r="C12" s="264"/>
      <c r="D12" s="264"/>
      <c r="E12" s="265"/>
      <c r="F12" s="265"/>
      <c r="G12" s="265"/>
      <c r="H12" s="265"/>
      <c r="I12" s="265"/>
      <c r="J12" s="265"/>
      <c r="K12" s="89"/>
    </row>
    <row r="13" spans="1:14" ht="12" customHeight="1" x14ac:dyDescent="0.35"/>
    <row r="14" spans="1:14" ht="21" x14ac:dyDescent="0.5">
      <c r="B14" s="9"/>
      <c r="C14" s="10"/>
      <c r="D14" s="11" t="s">
        <v>91</v>
      </c>
      <c r="E14" s="10"/>
      <c r="F14" s="10"/>
      <c r="G14" s="10"/>
      <c r="H14" s="10"/>
      <c r="I14" s="10"/>
      <c r="J14" s="10"/>
      <c r="K14" s="12"/>
      <c r="N14" s="1"/>
    </row>
    <row r="15" spans="1:14" ht="12" customHeight="1" x14ac:dyDescent="0.5">
      <c r="B15" s="113"/>
      <c r="C15" s="113"/>
      <c r="D15" s="114"/>
      <c r="E15" s="113"/>
      <c r="F15" s="113"/>
      <c r="G15" s="113"/>
      <c r="H15" s="113"/>
      <c r="I15" s="113"/>
      <c r="J15" s="113"/>
      <c r="K15" s="113"/>
      <c r="N15" s="1"/>
    </row>
    <row r="16" spans="1:14" ht="12" customHeight="1" x14ac:dyDescent="0.5">
      <c r="B16" s="13"/>
      <c r="C16" s="20"/>
      <c r="D16" s="115"/>
      <c r="E16" s="20"/>
      <c r="F16" s="20"/>
      <c r="G16" s="20"/>
      <c r="H16" s="20"/>
      <c r="I16" s="20"/>
      <c r="J16" s="20"/>
      <c r="K16" s="17"/>
      <c r="N16" s="1"/>
    </row>
    <row r="17" spans="2:14" ht="15.5" x14ac:dyDescent="0.35">
      <c r="B17" s="13"/>
      <c r="C17" s="14"/>
      <c r="D17" s="15" t="s">
        <v>43</v>
      </c>
      <c r="E17" s="16"/>
      <c r="F17" s="16"/>
      <c r="G17" s="16"/>
      <c r="H17" s="16"/>
      <c r="I17" s="16"/>
      <c r="J17" s="16"/>
      <c r="K17" s="17"/>
      <c r="N17" s="1"/>
    </row>
    <row r="18" spans="2:14" ht="12" customHeight="1" x14ac:dyDescent="0.35">
      <c r="B18" s="13"/>
      <c r="C18" s="18"/>
      <c r="D18" s="200" t="s">
        <v>45</v>
      </c>
      <c r="E18" s="377" t="str">
        <f>IF(D18="Level of Effort","Please enter Fringe and LOE as numbers, they will be calculated as percentages"," ")</f>
        <v xml:space="preserve"> </v>
      </c>
      <c r="F18" s="377"/>
      <c r="G18" s="377"/>
      <c r="H18" s="377"/>
      <c r="I18" s="377"/>
      <c r="J18" s="377"/>
      <c r="K18" s="17"/>
    </row>
    <row r="19" spans="2:14" ht="15" customHeight="1" x14ac:dyDescent="0.35">
      <c r="B19" s="13"/>
      <c r="C19" s="4"/>
      <c r="D19" s="5" t="s">
        <v>92</v>
      </c>
      <c r="E19" s="5" t="s">
        <v>93</v>
      </c>
      <c r="F19" s="5" t="s">
        <v>94</v>
      </c>
      <c r="G19" s="335" t="str">
        <f>VLOOKUP(D18,Lists!B19:E21,2,FALSE)</f>
        <v>Hourly Rate</v>
      </c>
      <c r="H19" s="424" t="str">
        <f>VLOOKUP(D18,Lists!B19:E21,3,FALSE)</f>
        <v># Hours</v>
      </c>
      <c r="I19" s="424"/>
      <c r="J19" s="336" t="s">
        <v>9</v>
      </c>
      <c r="K19" s="17"/>
    </row>
    <row r="20" spans="2:14" x14ac:dyDescent="0.35">
      <c r="B20" s="13"/>
      <c r="C20" s="6">
        <v>1</v>
      </c>
      <c r="D20" s="201"/>
      <c r="E20" s="201"/>
      <c r="F20" s="201"/>
      <c r="G20" s="202"/>
      <c r="H20" s="487"/>
      <c r="I20" s="488"/>
      <c r="J20" s="345">
        <v>0</v>
      </c>
      <c r="K20" s="17"/>
    </row>
    <row r="21" spans="2:14" x14ac:dyDescent="0.35">
      <c r="B21" s="13"/>
      <c r="C21" s="7">
        <v>2</v>
      </c>
      <c r="D21" s="204"/>
      <c r="E21" s="204"/>
      <c r="F21" s="204"/>
      <c r="G21" s="205"/>
      <c r="H21" s="489"/>
      <c r="I21" s="490"/>
      <c r="J21" s="345">
        <f>IF(D18="Hourly",G21*H21,IF(D18="Level of Effort",((G21+(G21*(H21/100)))*(I21/100)),0))</f>
        <v>0</v>
      </c>
      <c r="K21" s="17"/>
    </row>
    <row r="22" spans="2:14" x14ac:dyDescent="0.35">
      <c r="B22" s="13"/>
      <c r="C22" s="7">
        <v>3</v>
      </c>
      <c r="D22" s="204"/>
      <c r="E22" s="204"/>
      <c r="F22" s="204"/>
      <c r="G22" s="205"/>
      <c r="H22" s="489"/>
      <c r="I22" s="490"/>
      <c r="J22" s="345">
        <f>IF(D18="Hourly",G22*H22,IF(D18="Level of Effort",((G22+(G22*(H22/100)))*(I22/100)),0))</f>
        <v>0</v>
      </c>
      <c r="K22" s="17"/>
    </row>
    <row r="23" spans="2:14" x14ac:dyDescent="0.35">
      <c r="B23" s="13"/>
      <c r="C23" s="7">
        <v>4</v>
      </c>
      <c r="D23" s="204"/>
      <c r="E23" s="204"/>
      <c r="F23" s="204"/>
      <c r="G23" s="205"/>
      <c r="H23" s="489"/>
      <c r="I23" s="490"/>
      <c r="J23" s="345">
        <f t="shared" ref="J23" si="0">IF(D21="Hourly",G23*H23,IF(D21="Level of Effort",((G23+(G23*(H23/100)))*(I23/100)),0))</f>
        <v>0</v>
      </c>
      <c r="K23" s="17"/>
    </row>
    <row r="24" spans="2:14" x14ac:dyDescent="0.35">
      <c r="B24" s="13"/>
      <c r="C24" s="7">
        <v>5</v>
      </c>
      <c r="D24" s="204"/>
      <c r="E24" s="204"/>
      <c r="F24" s="204"/>
      <c r="G24" s="205"/>
      <c r="H24" s="489"/>
      <c r="I24" s="490"/>
      <c r="J24" s="345">
        <f t="shared" ref="J24" si="1">IF(D21="Hourly",G24*H24,IF(D21="Level of Effort",((G24+(G24*(H24/100)))*(I24/100)),0))</f>
        <v>0</v>
      </c>
      <c r="K24" s="17"/>
    </row>
    <row r="25" spans="2:14" hidden="1" x14ac:dyDescent="0.35">
      <c r="B25" s="13"/>
      <c r="C25" s="7">
        <v>6</v>
      </c>
      <c r="D25" s="204"/>
      <c r="E25" s="204"/>
      <c r="F25" s="204"/>
      <c r="G25" s="205"/>
      <c r="H25" s="210"/>
      <c r="I25" s="152"/>
      <c r="J25" s="345">
        <f t="shared" ref="J25" si="2">IF(D21="Hourly",G25*H25,IF(D21="Level of Effort",((G25+(G25*(H25/100)))*(I25/100)),0))</f>
        <v>0</v>
      </c>
      <c r="K25" s="17"/>
    </row>
    <row r="26" spans="2:14" hidden="1" x14ac:dyDescent="0.35">
      <c r="B26" s="13"/>
      <c r="C26" s="7">
        <v>7</v>
      </c>
      <c r="D26" s="204"/>
      <c r="E26" s="204"/>
      <c r="F26" s="204"/>
      <c r="G26" s="205"/>
      <c r="H26" s="210"/>
      <c r="I26" s="152"/>
      <c r="J26" s="345">
        <f t="shared" ref="J26" si="3">IF(D24="Hourly",G26*H26,IF(D24="Level of Effort",((G26+(G26*(H26/100)))*(I26/100)),0))</f>
        <v>0</v>
      </c>
      <c r="K26" s="17"/>
    </row>
    <row r="27" spans="2:14" hidden="1" x14ac:dyDescent="0.35">
      <c r="B27" s="13"/>
      <c r="C27" s="7">
        <v>8</v>
      </c>
      <c r="D27" s="204"/>
      <c r="E27" s="204"/>
      <c r="F27" s="204"/>
      <c r="G27" s="205"/>
      <c r="H27" s="210"/>
      <c r="I27" s="152"/>
      <c r="J27" s="345">
        <f t="shared" ref="J27" si="4">IF(D24="Hourly",G27*H27,IF(D24="Level of Effort",((G27+(G27*(H27/100)))*(I27/100)),0))</f>
        <v>0</v>
      </c>
      <c r="K27" s="17"/>
    </row>
    <row r="28" spans="2:14" hidden="1" x14ac:dyDescent="0.35">
      <c r="B28" s="13"/>
      <c r="C28" s="7">
        <v>9</v>
      </c>
      <c r="D28" s="204"/>
      <c r="E28" s="204"/>
      <c r="F28" s="204"/>
      <c r="G28" s="205"/>
      <c r="H28" s="210"/>
      <c r="I28" s="152"/>
      <c r="J28" s="345">
        <f t="shared" ref="J28" si="5">IF(D24="Hourly",G28*H28,IF(D24="Level of Effort",((G28+(G28*(H28/100)))*(I28/100)),0))</f>
        <v>0</v>
      </c>
      <c r="K28" s="17"/>
    </row>
    <row r="29" spans="2:14" hidden="1" x14ac:dyDescent="0.35">
      <c r="B29" s="13"/>
      <c r="C29" s="7">
        <v>10</v>
      </c>
      <c r="D29" s="204"/>
      <c r="E29" s="204"/>
      <c r="F29" s="204"/>
      <c r="G29" s="205"/>
      <c r="H29" s="210"/>
      <c r="I29" s="152"/>
      <c r="J29" s="345">
        <f t="shared" ref="J29" si="6">IF(D27="Hourly",G29*H29,IF(D27="Level of Effort",((G29+(G29*(H29/100)))*(I29/100)),0))</f>
        <v>0</v>
      </c>
      <c r="K29" s="17"/>
    </row>
    <row r="30" spans="2:14" hidden="1" x14ac:dyDescent="0.35">
      <c r="B30" s="13"/>
      <c r="C30" s="6">
        <v>11</v>
      </c>
      <c r="D30" s="204"/>
      <c r="E30" s="204"/>
      <c r="F30" s="204"/>
      <c r="G30" s="205"/>
      <c r="H30" s="210"/>
      <c r="I30" s="152"/>
      <c r="J30" s="345">
        <f t="shared" ref="J30" si="7">IF(D27="Hourly",G30*H30,IF(D27="Level of Effort",((G30+(G30*(H30/100)))*(I30/100)),0))</f>
        <v>0</v>
      </c>
      <c r="K30" s="17"/>
    </row>
    <row r="31" spans="2:14" hidden="1" x14ac:dyDescent="0.35">
      <c r="B31" s="13"/>
      <c r="C31" s="7">
        <v>12</v>
      </c>
      <c r="D31" s="204"/>
      <c r="E31" s="204"/>
      <c r="F31" s="204"/>
      <c r="G31" s="205"/>
      <c r="H31" s="210"/>
      <c r="I31" s="152"/>
      <c r="J31" s="345">
        <f t="shared" ref="J31" si="8">IF(D27="Hourly",G31*H31,IF(D27="Level of Effort",((G31+(G31*(H31/100)))*(I31/100)),0))</f>
        <v>0</v>
      </c>
      <c r="K31" s="17"/>
    </row>
    <row r="32" spans="2:14" hidden="1" x14ac:dyDescent="0.35">
      <c r="B32" s="13"/>
      <c r="C32" s="7">
        <v>13</v>
      </c>
      <c r="D32" s="204"/>
      <c r="E32" s="204"/>
      <c r="F32" s="204"/>
      <c r="G32" s="205"/>
      <c r="H32" s="210"/>
      <c r="I32" s="152"/>
      <c r="J32" s="345">
        <f t="shared" ref="J32" si="9">IF(D30="Hourly",G32*H32,IF(D30="Level of Effort",((G32+(G32*(H32/100)))*(I32/100)),0))</f>
        <v>0</v>
      </c>
      <c r="K32" s="17"/>
    </row>
    <row r="33" spans="2:11" hidden="1" x14ac:dyDescent="0.35">
      <c r="B33" s="13"/>
      <c r="C33" s="7">
        <v>14</v>
      </c>
      <c r="D33" s="204"/>
      <c r="E33" s="204"/>
      <c r="F33" s="204"/>
      <c r="G33" s="205"/>
      <c r="H33" s="210"/>
      <c r="I33" s="152"/>
      <c r="J33" s="345">
        <f t="shared" ref="J33" si="10">IF(D30="Hourly",G33*H33,IF(D30="Level of Effort",((G33+(G33*(H33/100)))*(I33/100)),0))</f>
        <v>0</v>
      </c>
      <c r="K33" s="17"/>
    </row>
    <row r="34" spans="2:11" hidden="1" x14ac:dyDescent="0.35">
      <c r="B34" s="13"/>
      <c r="C34" s="7">
        <v>15</v>
      </c>
      <c r="D34" s="204"/>
      <c r="E34" s="204"/>
      <c r="F34" s="204"/>
      <c r="G34" s="205"/>
      <c r="H34" s="210"/>
      <c r="I34" s="152"/>
      <c r="J34" s="345">
        <f t="shared" ref="J34" si="11">IF(D30="Hourly",G34*H34,IF(D30="Level of Effort",((G34+(G34*(H34/100)))*(I34/100)),0))</f>
        <v>0</v>
      </c>
      <c r="K34" s="17"/>
    </row>
    <row r="35" spans="2:11" hidden="1" x14ac:dyDescent="0.35">
      <c r="B35" s="13"/>
      <c r="C35" s="7">
        <v>16</v>
      </c>
      <c r="D35" s="204"/>
      <c r="E35" s="204"/>
      <c r="F35" s="204"/>
      <c r="G35" s="205"/>
      <c r="H35" s="210"/>
      <c r="I35" s="152"/>
      <c r="J35" s="345">
        <f t="shared" ref="J35" si="12">IF(D33="Hourly",G35*H35,IF(D33="Level of Effort",((G35+(G35*(H35/100)))*(I35/100)),0))</f>
        <v>0</v>
      </c>
      <c r="K35" s="17"/>
    </row>
    <row r="36" spans="2:11" hidden="1" x14ac:dyDescent="0.35">
      <c r="B36" s="13"/>
      <c r="C36" s="7">
        <v>17</v>
      </c>
      <c r="D36" s="204"/>
      <c r="E36" s="204"/>
      <c r="F36" s="204"/>
      <c r="G36" s="205"/>
      <c r="H36" s="210"/>
      <c r="I36" s="152"/>
      <c r="J36" s="345">
        <f t="shared" ref="J36" si="13">IF(D33="Hourly",G36*H36,IF(D33="Level of Effort",((G36+(G36*(H36/100)))*(I36/100)),0))</f>
        <v>0</v>
      </c>
      <c r="K36" s="17"/>
    </row>
    <row r="37" spans="2:11" hidden="1" x14ac:dyDescent="0.35">
      <c r="B37" s="13"/>
      <c r="C37" s="7">
        <v>18</v>
      </c>
      <c r="D37" s="204"/>
      <c r="E37" s="204"/>
      <c r="F37" s="204"/>
      <c r="G37" s="205"/>
      <c r="H37" s="210"/>
      <c r="I37" s="152"/>
      <c r="J37" s="345">
        <f t="shared" ref="J37" si="14">IF(D33="Hourly",G37*H37,IF(D33="Level of Effort",((G37+(G37*(H37/100)))*(I37/100)),0))</f>
        <v>0</v>
      </c>
      <c r="K37" s="17"/>
    </row>
    <row r="38" spans="2:11" hidden="1" x14ac:dyDescent="0.35">
      <c r="B38" s="13"/>
      <c r="C38" s="7">
        <v>19</v>
      </c>
      <c r="D38" s="204"/>
      <c r="E38" s="204"/>
      <c r="F38" s="204"/>
      <c r="G38" s="205"/>
      <c r="H38" s="210"/>
      <c r="I38" s="152"/>
      <c r="J38" s="345">
        <f t="shared" ref="J38" si="15">IF(D36="Hourly",G38*H38,IF(D36="Level of Effort",((G38+(G38*(H38/100)))*(I38/100)),0))</f>
        <v>0</v>
      </c>
      <c r="K38" s="17"/>
    </row>
    <row r="39" spans="2:11" hidden="1" x14ac:dyDescent="0.35">
      <c r="B39" s="13"/>
      <c r="C39" s="7">
        <v>20</v>
      </c>
      <c r="D39" s="204"/>
      <c r="E39" s="204"/>
      <c r="F39" s="204"/>
      <c r="G39" s="205"/>
      <c r="H39" s="210"/>
      <c r="I39" s="152"/>
      <c r="J39" s="345">
        <f t="shared" ref="J39" si="16">IF(D36="Hourly",G39*H39,IF(D36="Level of Effort",((G39+(G39*(H39/100)))*(I39/100)),0))</f>
        <v>0</v>
      </c>
      <c r="K39" s="17"/>
    </row>
    <row r="40" spans="2:11" hidden="1" x14ac:dyDescent="0.35">
      <c r="B40" s="13"/>
      <c r="C40" s="6">
        <v>21</v>
      </c>
      <c r="D40" s="204"/>
      <c r="E40" s="204"/>
      <c r="F40" s="204"/>
      <c r="G40" s="205"/>
      <c r="H40" s="210"/>
      <c r="I40" s="152"/>
      <c r="J40" s="345">
        <f t="shared" ref="J40" si="17">IF(D36="Hourly",G40*H40,IF(D36="Level of Effort",((G40+(G40*(H40/100)))*(I40/100)),0))</f>
        <v>0</v>
      </c>
      <c r="K40" s="17"/>
    </row>
    <row r="41" spans="2:11" hidden="1" x14ac:dyDescent="0.35">
      <c r="B41" s="13"/>
      <c r="C41" s="7">
        <v>22</v>
      </c>
      <c r="D41" s="204"/>
      <c r="E41" s="204"/>
      <c r="F41" s="204"/>
      <c r="G41" s="205"/>
      <c r="H41" s="210"/>
      <c r="I41" s="152"/>
      <c r="J41" s="345">
        <f t="shared" ref="J41" si="18">IF(D39="Hourly",G41*H41,IF(D39="Level of Effort",((G41+(G41*(H41/100)))*(I41/100)),0))</f>
        <v>0</v>
      </c>
      <c r="K41" s="17"/>
    </row>
    <row r="42" spans="2:11" hidden="1" x14ac:dyDescent="0.35">
      <c r="B42" s="13"/>
      <c r="C42" s="7">
        <v>23</v>
      </c>
      <c r="D42" s="204"/>
      <c r="E42" s="204"/>
      <c r="F42" s="204"/>
      <c r="G42" s="205"/>
      <c r="H42" s="210"/>
      <c r="I42" s="152"/>
      <c r="J42" s="345">
        <f t="shared" ref="J42" si="19">IF(D39="Hourly",G42*H42,IF(D39="Level of Effort",((G42+(G42*(H42/100)))*(I42/100)),0))</f>
        <v>0</v>
      </c>
      <c r="K42" s="17"/>
    </row>
    <row r="43" spans="2:11" hidden="1" x14ac:dyDescent="0.35">
      <c r="B43" s="13"/>
      <c r="C43" s="7">
        <v>24</v>
      </c>
      <c r="D43" s="204"/>
      <c r="E43" s="204"/>
      <c r="F43" s="204"/>
      <c r="G43" s="205"/>
      <c r="H43" s="210"/>
      <c r="I43" s="152"/>
      <c r="J43" s="345">
        <f t="shared" ref="J43" si="20">IF(D39="Hourly",G43*H43,IF(D39="Level of Effort",((G43+(G43*(H43/100)))*(I43/100)),0))</f>
        <v>0</v>
      </c>
      <c r="K43" s="17"/>
    </row>
    <row r="44" spans="2:11" hidden="1" x14ac:dyDescent="0.35">
      <c r="B44" s="13"/>
      <c r="C44" s="7">
        <v>25</v>
      </c>
      <c r="D44" s="204"/>
      <c r="E44" s="204"/>
      <c r="F44" s="204"/>
      <c r="G44" s="205"/>
      <c r="H44" s="210"/>
      <c r="I44" s="152"/>
      <c r="J44" s="345">
        <f t="shared" ref="J44" si="21">IF(D42="Hourly",G44*H44,IF(D42="Level of Effort",((G44+(G44*(H44/100)))*(I44/100)),0))</f>
        <v>0</v>
      </c>
      <c r="K44" s="17"/>
    </row>
    <row r="45" spans="2:11" hidden="1" x14ac:dyDescent="0.35">
      <c r="B45" s="13"/>
      <c r="C45" s="7">
        <v>26</v>
      </c>
      <c r="D45" s="204"/>
      <c r="E45" s="204"/>
      <c r="F45" s="204"/>
      <c r="G45" s="205"/>
      <c r="H45" s="210"/>
      <c r="I45" s="152"/>
      <c r="J45" s="345">
        <f t="shared" ref="J45" si="22">IF(D42="Hourly",G45*H45,IF(D42="Level of Effort",((G45+(G45*(H45/100)))*(I45/100)),0))</f>
        <v>0</v>
      </c>
      <c r="K45" s="17"/>
    </row>
    <row r="46" spans="2:11" hidden="1" x14ac:dyDescent="0.35">
      <c r="B46" s="13"/>
      <c r="C46" s="7">
        <v>27</v>
      </c>
      <c r="D46" s="204"/>
      <c r="E46" s="204"/>
      <c r="F46" s="204"/>
      <c r="G46" s="205"/>
      <c r="H46" s="210"/>
      <c r="I46" s="152"/>
      <c r="J46" s="345">
        <f t="shared" ref="J46" si="23">IF(D42="Hourly",G46*H46,IF(D42="Level of Effort",((G46+(G46*(H46/100)))*(I46/100)),0))</f>
        <v>0</v>
      </c>
      <c r="K46" s="17"/>
    </row>
    <row r="47" spans="2:11" hidden="1" x14ac:dyDescent="0.35">
      <c r="B47" s="13"/>
      <c r="C47" s="7">
        <v>28</v>
      </c>
      <c r="D47" s="204"/>
      <c r="E47" s="204"/>
      <c r="F47" s="204"/>
      <c r="G47" s="205"/>
      <c r="H47" s="210"/>
      <c r="I47" s="152"/>
      <c r="J47" s="345">
        <f t="shared" ref="J47" si="24">IF(D45="Hourly",G47*H47,IF(D45="Level of Effort",((G47+(G47*(H47/100)))*(I47/100)),0))</f>
        <v>0</v>
      </c>
      <c r="K47" s="17"/>
    </row>
    <row r="48" spans="2:11" hidden="1" x14ac:dyDescent="0.35">
      <c r="B48" s="13"/>
      <c r="C48" s="7">
        <v>29</v>
      </c>
      <c r="D48" s="204"/>
      <c r="E48" s="204"/>
      <c r="F48" s="204"/>
      <c r="G48" s="205"/>
      <c r="H48" s="210"/>
      <c r="I48" s="152"/>
      <c r="J48" s="345">
        <f t="shared" ref="J48" si="25">IF(D45="Hourly",G48*H48,IF(D45="Level of Effort",((G48+(G48*(H48/100)))*(I48/100)),0))</f>
        <v>0</v>
      </c>
      <c r="K48" s="17"/>
    </row>
    <row r="49" spans="2:13" hidden="1" x14ac:dyDescent="0.35">
      <c r="B49" s="13"/>
      <c r="C49" s="7">
        <v>30</v>
      </c>
      <c r="D49" s="204"/>
      <c r="E49" s="204"/>
      <c r="F49" s="204"/>
      <c r="G49" s="205"/>
      <c r="H49" s="210"/>
      <c r="I49" s="152"/>
      <c r="J49" s="345">
        <f t="shared" ref="J49" si="26">IF(D45="Hourly",G49*H49,IF(D45="Level of Effort",((G49+(G49*(H49/100)))*(I49/100)),0))</f>
        <v>0</v>
      </c>
      <c r="K49" s="17"/>
    </row>
    <row r="50" spans="2:13" x14ac:dyDescent="0.35">
      <c r="B50" s="13"/>
      <c r="C50" s="22"/>
      <c r="D50" s="23" t="s">
        <v>95</v>
      </c>
      <c r="E50" s="22"/>
      <c r="F50" s="22"/>
      <c r="G50" s="22"/>
      <c r="H50" s="22"/>
      <c r="I50" s="22"/>
      <c r="J50" s="58">
        <f>SUM(J20:J49)</f>
        <v>0</v>
      </c>
      <c r="K50" s="17"/>
    </row>
    <row r="51" spans="2:13" ht="12" customHeight="1" x14ac:dyDescent="0.35">
      <c r="B51" s="13"/>
      <c r="C51" s="18"/>
      <c r="D51" s="19"/>
      <c r="E51" s="18"/>
      <c r="F51" s="18"/>
      <c r="G51" s="18"/>
      <c r="H51" s="18"/>
      <c r="I51" s="18"/>
      <c r="J51" s="18"/>
      <c r="K51" s="17"/>
    </row>
    <row r="52" spans="2:13" ht="12" customHeight="1" x14ac:dyDescent="0.35">
      <c r="B52" s="52"/>
      <c r="C52" s="37"/>
      <c r="D52" s="110"/>
      <c r="E52" s="37"/>
      <c r="F52" s="37"/>
      <c r="G52" s="37"/>
      <c r="H52" s="37"/>
      <c r="I52" s="37"/>
      <c r="J52" s="37"/>
      <c r="K52" s="52"/>
    </row>
    <row r="53" spans="2:13" ht="12" customHeight="1" x14ac:dyDescent="0.5">
      <c r="B53" s="9"/>
      <c r="C53" s="10"/>
      <c r="D53" s="11"/>
      <c r="E53" s="10"/>
      <c r="F53" s="10"/>
      <c r="G53" s="10"/>
      <c r="H53" s="10"/>
      <c r="I53" s="10"/>
      <c r="J53" s="10"/>
      <c r="K53" s="12"/>
    </row>
    <row r="54" spans="2:13" ht="15.5" x14ac:dyDescent="0.35">
      <c r="B54" s="13"/>
      <c r="C54" s="14"/>
      <c r="D54" s="15" t="s">
        <v>63</v>
      </c>
      <c r="E54" s="16"/>
      <c r="F54" s="16"/>
      <c r="G54" s="16"/>
      <c r="H54" s="16"/>
      <c r="I54" s="16"/>
      <c r="J54" s="16"/>
      <c r="K54" s="17"/>
      <c r="M54" s="1"/>
    </row>
    <row r="55" spans="2:13" ht="12" customHeight="1" x14ac:dyDescent="0.35">
      <c r="B55" s="13"/>
      <c r="C55" s="18"/>
      <c r="D55" s="200"/>
      <c r="E55" s="18"/>
      <c r="F55" s="18"/>
      <c r="G55" s="18"/>
      <c r="H55" s="18"/>
      <c r="I55" s="18"/>
      <c r="J55" s="18"/>
      <c r="K55" s="17"/>
      <c r="M55" s="1"/>
    </row>
    <row r="56" spans="2:13" x14ac:dyDescent="0.35">
      <c r="B56" s="13"/>
      <c r="C56" s="4"/>
      <c r="D56" s="338" t="s">
        <v>92</v>
      </c>
      <c r="E56" s="338" t="s">
        <v>93</v>
      </c>
      <c r="F56" s="338" t="s">
        <v>96</v>
      </c>
      <c r="G56" s="338" t="s">
        <v>97</v>
      </c>
      <c r="H56" s="424" t="s">
        <v>69</v>
      </c>
      <c r="I56" s="424"/>
      <c r="J56" s="341" t="s">
        <v>9</v>
      </c>
      <c r="K56" s="17"/>
    </row>
    <row r="57" spans="2:13" x14ac:dyDescent="0.35">
      <c r="B57" s="13"/>
      <c r="C57" s="6">
        <v>1</v>
      </c>
      <c r="D57" s="201"/>
      <c r="E57" s="201"/>
      <c r="F57" s="201"/>
      <c r="G57" s="202"/>
      <c r="H57" s="487"/>
      <c r="I57" s="488"/>
      <c r="J57" s="345">
        <f>G57*H57</f>
        <v>0</v>
      </c>
      <c r="K57" s="17"/>
    </row>
    <row r="58" spans="2:13" x14ac:dyDescent="0.35">
      <c r="B58" s="13"/>
      <c r="C58" s="7">
        <v>2</v>
      </c>
      <c r="D58" s="204"/>
      <c r="E58" s="204"/>
      <c r="F58" s="204"/>
      <c r="G58" s="205"/>
      <c r="H58" s="489"/>
      <c r="I58" s="490"/>
      <c r="J58" s="345">
        <f t="shared" ref="J58:J66" si="27">G58*H58</f>
        <v>0</v>
      </c>
      <c r="K58" s="17"/>
      <c r="M58" s="84"/>
    </row>
    <row r="59" spans="2:13" x14ac:dyDescent="0.35">
      <c r="B59" s="13"/>
      <c r="C59" s="7">
        <v>3</v>
      </c>
      <c r="D59" s="204"/>
      <c r="E59" s="204"/>
      <c r="F59" s="204"/>
      <c r="G59" s="205"/>
      <c r="H59" s="489"/>
      <c r="I59" s="490"/>
      <c r="J59" s="345">
        <f t="shared" si="27"/>
        <v>0</v>
      </c>
      <c r="K59" s="17"/>
    </row>
    <row r="60" spans="2:13" x14ac:dyDescent="0.35">
      <c r="B60" s="13"/>
      <c r="C60" s="6">
        <v>4</v>
      </c>
      <c r="D60" s="201"/>
      <c r="E60" s="201"/>
      <c r="F60" s="201"/>
      <c r="G60" s="202"/>
      <c r="H60" s="489"/>
      <c r="I60" s="490"/>
      <c r="J60" s="345">
        <f t="shared" si="27"/>
        <v>0</v>
      </c>
      <c r="K60" s="17"/>
    </row>
    <row r="61" spans="2:13" x14ac:dyDescent="0.35">
      <c r="B61" s="13"/>
      <c r="C61" s="7">
        <v>5</v>
      </c>
      <c r="D61" s="204"/>
      <c r="E61" s="204"/>
      <c r="F61" s="204"/>
      <c r="G61" s="205"/>
      <c r="H61" s="489"/>
      <c r="I61" s="490"/>
      <c r="J61" s="345">
        <f t="shared" si="27"/>
        <v>0</v>
      </c>
      <c r="K61" s="17"/>
    </row>
    <row r="62" spans="2:13" hidden="1" x14ac:dyDescent="0.35">
      <c r="B62" s="13"/>
      <c r="C62" s="7">
        <v>6</v>
      </c>
      <c r="D62" s="204"/>
      <c r="E62" s="204"/>
      <c r="F62" s="204"/>
      <c r="G62" s="205"/>
      <c r="H62" s="210"/>
      <c r="I62" s="128"/>
      <c r="J62" s="345">
        <f t="shared" si="27"/>
        <v>0</v>
      </c>
      <c r="K62" s="17"/>
    </row>
    <row r="63" spans="2:13" hidden="1" x14ac:dyDescent="0.35">
      <c r="B63" s="13"/>
      <c r="C63" s="6">
        <v>7</v>
      </c>
      <c r="D63" s="201"/>
      <c r="E63" s="201"/>
      <c r="F63" s="201"/>
      <c r="G63" s="202"/>
      <c r="H63" s="209"/>
      <c r="I63" s="127"/>
      <c r="J63" s="345">
        <f t="shared" si="27"/>
        <v>0</v>
      </c>
      <c r="K63" s="17"/>
    </row>
    <row r="64" spans="2:13" hidden="1" x14ac:dyDescent="0.35">
      <c r="B64" s="13"/>
      <c r="C64" s="7">
        <v>8</v>
      </c>
      <c r="D64" s="204"/>
      <c r="E64" s="204"/>
      <c r="F64" s="204"/>
      <c r="G64" s="205"/>
      <c r="H64" s="210"/>
      <c r="I64" s="128"/>
      <c r="J64" s="345">
        <f t="shared" si="27"/>
        <v>0</v>
      </c>
      <c r="K64" s="17"/>
    </row>
    <row r="65" spans="2:11" hidden="1" x14ac:dyDescent="0.35">
      <c r="B65" s="13"/>
      <c r="C65" s="7">
        <v>9</v>
      </c>
      <c r="D65" s="204"/>
      <c r="E65" s="204"/>
      <c r="F65" s="204"/>
      <c r="G65" s="205"/>
      <c r="H65" s="210"/>
      <c r="I65" s="128"/>
      <c r="J65" s="345">
        <f t="shared" si="27"/>
        <v>0</v>
      </c>
      <c r="K65" s="17"/>
    </row>
    <row r="66" spans="2:11" hidden="1" x14ac:dyDescent="0.35">
      <c r="B66" s="13"/>
      <c r="C66" s="6">
        <v>10</v>
      </c>
      <c r="D66" s="201"/>
      <c r="E66" s="201"/>
      <c r="F66" s="201"/>
      <c r="G66" s="202"/>
      <c r="H66" s="209"/>
      <c r="I66" s="127"/>
      <c r="J66" s="345">
        <f t="shared" si="27"/>
        <v>0</v>
      </c>
      <c r="K66" s="17"/>
    </row>
    <row r="67" spans="2:11" x14ac:dyDescent="0.35">
      <c r="B67" s="13"/>
      <c r="C67" s="131"/>
      <c r="D67" s="23" t="s">
        <v>98</v>
      </c>
      <c r="E67" s="23"/>
      <c r="F67" s="23"/>
      <c r="G67" s="23"/>
      <c r="H67" s="23"/>
      <c r="I67" s="23"/>
      <c r="J67" s="58">
        <f>SUM(J57:J66)</f>
        <v>0</v>
      </c>
      <c r="K67" s="17"/>
    </row>
    <row r="68" spans="2:11" ht="12" customHeight="1" x14ac:dyDescent="0.35">
      <c r="B68" s="24"/>
      <c r="C68" s="25"/>
      <c r="D68" s="25"/>
      <c r="E68" s="25"/>
      <c r="F68" s="25"/>
      <c r="G68" s="25"/>
      <c r="H68" s="25"/>
      <c r="I68" s="25"/>
      <c r="J68" s="25"/>
      <c r="K68" s="26"/>
    </row>
    <row r="69" spans="2:11" ht="12" customHeight="1" x14ac:dyDescent="0.35"/>
    <row r="70" spans="2:11" ht="12" customHeight="1" x14ac:dyDescent="0.5">
      <c r="B70" s="9"/>
      <c r="C70" s="10"/>
      <c r="D70" s="11"/>
      <c r="E70" s="10"/>
      <c r="F70" s="10"/>
      <c r="G70" s="10"/>
      <c r="H70" s="10"/>
      <c r="I70" s="10"/>
      <c r="J70" s="10"/>
      <c r="K70" s="12"/>
    </row>
    <row r="71" spans="2:11" ht="15.5" x14ac:dyDescent="0.35">
      <c r="B71" s="13"/>
      <c r="C71" s="59"/>
      <c r="D71" s="60" t="s">
        <v>95</v>
      </c>
      <c r="E71" s="61"/>
      <c r="F71" s="61"/>
      <c r="G71" s="61"/>
      <c r="H71" s="61"/>
      <c r="I71" s="61"/>
      <c r="J71" s="65">
        <f>J50</f>
        <v>0</v>
      </c>
      <c r="K71" s="17"/>
    </row>
    <row r="72" spans="2:11" ht="6" customHeight="1" x14ac:dyDescent="0.35">
      <c r="B72" s="13"/>
      <c r="C72" s="20"/>
      <c r="D72" s="20"/>
      <c r="E72" s="20"/>
      <c r="F72" s="20"/>
      <c r="G72" s="20"/>
      <c r="H72" s="20"/>
      <c r="I72" s="20"/>
      <c r="J72" s="21"/>
      <c r="K72" s="17"/>
    </row>
    <row r="73" spans="2:11" ht="15.5" x14ac:dyDescent="0.35">
      <c r="B73" s="13"/>
      <c r="C73" s="59"/>
      <c r="D73" s="60" t="s">
        <v>98</v>
      </c>
      <c r="E73" s="61"/>
      <c r="F73" s="61"/>
      <c r="G73" s="61"/>
      <c r="H73" s="61"/>
      <c r="I73" s="61"/>
      <c r="J73" s="65">
        <f>J67</f>
        <v>0</v>
      </c>
      <c r="K73" s="17"/>
    </row>
    <row r="74" spans="2:11" ht="6" customHeight="1" x14ac:dyDescent="0.35">
      <c r="B74" s="13"/>
      <c r="C74" s="20"/>
      <c r="D74" s="20"/>
      <c r="E74" s="20"/>
      <c r="F74" s="20"/>
      <c r="G74" s="20"/>
      <c r="H74" s="20"/>
      <c r="I74" s="20"/>
      <c r="J74" s="21"/>
      <c r="K74" s="17"/>
    </row>
    <row r="75" spans="2:11" ht="15.5" x14ac:dyDescent="0.35">
      <c r="B75" s="13"/>
      <c r="C75" s="62"/>
      <c r="D75" s="63" t="s">
        <v>99</v>
      </c>
      <c r="E75" s="64"/>
      <c r="F75" s="64"/>
      <c r="G75" s="64"/>
      <c r="H75" s="64"/>
      <c r="I75" s="64"/>
      <c r="J75" s="66">
        <f>J71+J73</f>
        <v>0</v>
      </c>
      <c r="K75" s="17"/>
    </row>
    <row r="76" spans="2:11" ht="12" customHeight="1" x14ac:dyDescent="0.35">
      <c r="B76" s="24"/>
      <c r="C76" s="25"/>
      <c r="D76" s="25"/>
      <c r="E76" s="25"/>
      <c r="F76" s="25"/>
      <c r="G76" s="25"/>
      <c r="H76" s="25"/>
      <c r="I76" s="25"/>
      <c r="J76" s="25"/>
      <c r="K76" s="26"/>
    </row>
    <row r="77" spans="2:11" ht="12" customHeight="1" x14ac:dyDescent="0.35"/>
    <row r="78" spans="2:11" ht="21" x14ac:dyDescent="0.5">
      <c r="B78" s="33"/>
      <c r="C78" s="34"/>
      <c r="D78" s="35" t="s">
        <v>100</v>
      </c>
      <c r="E78" s="34"/>
      <c r="F78" s="34"/>
      <c r="G78" s="34"/>
      <c r="H78" s="34"/>
      <c r="I78" s="34"/>
      <c r="J78" s="34"/>
      <c r="K78" s="36"/>
    </row>
    <row r="79" spans="2:11" ht="12" customHeight="1" x14ac:dyDescent="0.35"/>
    <row r="80" spans="2:11" ht="12" customHeight="1" x14ac:dyDescent="0.5">
      <c r="B80" s="9"/>
      <c r="C80" s="10"/>
      <c r="D80" s="11"/>
      <c r="E80" s="10"/>
      <c r="F80" s="10"/>
      <c r="G80" s="10"/>
      <c r="H80" s="10"/>
      <c r="I80" s="10"/>
      <c r="J80" s="10"/>
      <c r="K80" s="12"/>
    </row>
    <row r="81" spans="2:11" ht="15.5" x14ac:dyDescent="0.35">
      <c r="B81" s="13"/>
      <c r="C81" s="14"/>
      <c r="D81" s="15" t="s">
        <v>2</v>
      </c>
      <c r="E81" s="16"/>
      <c r="F81" s="16"/>
      <c r="G81" s="16"/>
      <c r="H81" s="16"/>
      <c r="I81" s="16"/>
      <c r="J81" s="16"/>
      <c r="K81" s="17"/>
    </row>
    <row r="82" spans="2:11" ht="12" customHeight="1" x14ac:dyDescent="0.35">
      <c r="B82" s="13"/>
      <c r="C82" s="18"/>
      <c r="D82" s="19"/>
      <c r="E82" s="18"/>
      <c r="F82" s="18"/>
      <c r="G82" s="18"/>
      <c r="H82" s="18"/>
      <c r="I82" s="18"/>
      <c r="J82" s="18"/>
      <c r="K82" s="17"/>
    </row>
    <row r="83" spans="2:11" x14ac:dyDescent="0.35">
      <c r="B83" s="13"/>
      <c r="C83" s="4"/>
      <c r="D83" s="364" t="s">
        <v>3</v>
      </c>
      <c r="E83" s="364"/>
      <c r="F83" s="338" t="s">
        <v>4</v>
      </c>
      <c r="G83" s="338" t="s">
        <v>101</v>
      </c>
      <c r="H83" s="338" t="s">
        <v>7</v>
      </c>
      <c r="I83" s="378" t="s">
        <v>9</v>
      </c>
      <c r="J83" s="379"/>
      <c r="K83" s="17"/>
    </row>
    <row r="84" spans="2:11" x14ac:dyDescent="0.35">
      <c r="B84" s="13"/>
      <c r="C84" s="6">
        <v>1</v>
      </c>
      <c r="D84" s="354"/>
      <c r="E84" s="355"/>
      <c r="F84" s="211"/>
      <c r="G84" s="212"/>
      <c r="H84" s="213">
        <v>0</v>
      </c>
      <c r="I84" s="365">
        <v>0</v>
      </c>
      <c r="J84" s="366"/>
      <c r="K84" s="17"/>
    </row>
    <row r="85" spans="2:11" x14ac:dyDescent="0.35">
      <c r="B85" s="13"/>
      <c r="C85" s="6">
        <v>2</v>
      </c>
      <c r="D85" s="350"/>
      <c r="E85" s="351"/>
      <c r="F85" s="211"/>
      <c r="G85" s="212"/>
      <c r="H85" s="213">
        <v>0</v>
      </c>
      <c r="I85" s="352">
        <f t="shared" ref="I85:I93" si="28">H85*G85</f>
        <v>0</v>
      </c>
      <c r="J85" s="353"/>
      <c r="K85" s="17"/>
    </row>
    <row r="86" spans="2:11" x14ac:dyDescent="0.35">
      <c r="B86" s="13"/>
      <c r="C86" s="6">
        <v>3</v>
      </c>
      <c r="D86" s="350"/>
      <c r="E86" s="351"/>
      <c r="F86" s="211"/>
      <c r="G86" s="212"/>
      <c r="H86" s="213">
        <v>0</v>
      </c>
      <c r="I86" s="352">
        <f t="shared" si="28"/>
        <v>0</v>
      </c>
      <c r="J86" s="353"/>
      <c r="K86" s="17"/>
    </row>
    <row r="87" spans="2:11" x14ac:dyDescent="0.35">
      <c r="B87" s="13"/>
      <c r="C87" s="6">
        <v>4</v>
      </c>
      <c r="D87" s="350"/>
      <c r="E87" s="351"/>
      <c r="F87" s="211"/>
      <c r="G87" s="212"/>
      <c r="H87" s="213">
        <v>0</v>
      </c>
      <c r="I87" s="352">
        <f t="shared" si="28"/>
        <v>0</v>
      </c>
      <c r="J87" s="353"/>
      <c r="K87" s="17"/>
    </row>
    <row r="88" spans="2:11" x14ac:dyDescent="0.35">
      <c r="B88" s="13"/>
      <c r="C88" s="6">
        <v>5</v>
      </c>
      <c r="D88" s="350"/>
      <c r="E88" s="351"/>
      <c r="F88" s="211"/>
      <c r="G88" s="212"/>
      <c r="H88" s="213">
        <v>0</v>
      </c>
      <c r="I88" s="352">
        <f t="shared" si="28"/>
        <v>0</v>
      </c>
      <c r="J88" s="353"/>
      <c r="K88" s="17"/>
    </row>
    <row r="89" spans="2:11" hidden="1" x14ac:dyDescent="0.35">
      <c r="B89" s="13"/>
      <c r="C89" s="6">
        <v>6</v>
      </c>
      <c r="D89" s="350"/>
      <c r="E89" s="351"/>
      <c r="F89" s="211"/>
      <c r="G89" s="212"/>
      <c r="H89" s="213">
        <v>0</v>
      </c>
      <c r="I89" s="352">
        <f t="shared" si="28"/>
        <v>0</v>
      </c>
      <c r="J89" s="353"/>
      <c r="K89" s="17"/>
    </row>
    <row r="90" spans="2:11" hidden="1" x14ac:dyDescent="0.35">
      <c r="B90" s="13"/>
      <c r="C90" s="6">
        <v>7</v>
      </c>
      <c r="D90" s="350"/>
      <c r="E90" s="351"/>
      <c r="F90" s="211"/>
      <c r="G90" s="212"/>
      <c r="H90" s="213">
        <v>0</v>
      </c>
      <c r="I90" s="352">
        <f t="shared" si="28"/>
        <v>0</v>
      </c>
      <c r="J90" s="353"/>
      <c r="K90" s="17"/>
    </row>
    <row r="91" spans="2:11" hidden="1" x14ac:dyDescent="0.35">
      <c r="B91" s="13"/>
      <c r="C91" s="6">
        <v>8</v>
      </c>
      <c r="D91" s="350"/>
      <c r="E91" s="351"/>
      <c r="F91" s="211"/>
      <c r="G91" s="212"/>
      <c r="H91" s="213">
        <v>0</v>
      </c>
      <c r="I91" s="352">
        <f t="shared" si="28"/>
        <v>0</v>
      </c>
      <c r="J91" s="353"/>
      <c r="K91" s="17"/>
    </row>
    <row r="92" spans="2:11" hidden="1" x14ac:dyDescent="0.35">
      <c r="B92" s="13"/>
      <c r="C92" s="6">
        <v>9</v>
      </c>
      <c r="D92" s="350"/>
      <c r="E92" s="351"/>
      <c r="F92" s="211"/>
      <c r="G92" s="212"/>
      <c r="H92" s="213">
        <v>0</v>
      </c>
      <c r="I92" s="352">
        <f t="shared" si="28"/>
        <v>0</v>
      </c>
      <c r="J92" s="353"/>
      <c r="K92" s="17"/>
    </row>
    <row r="93" spans="2:11" hidden="1" x14ac:dyDescent="0.35">
      <c r="B93" s="13"/>
      <c r="C93" s="6">
        <v>10</v>
      </c>
      <c r="D93" s="350"/>
      <c r="E93" s="351"/>
      <c r="F93" s="211"/>
      <c r="G93" s="212"/>
      <c r="H93" s="213">
        <v>0</v>
      </c>
      <c r="I93" s="352">
        <f t="shared" si="28"/>
        <v>0</v>
      </c>
      <c r="J93" s="353"/>
      <c r="K93" s="17"/>
    </row>
    <row r="94" spans="2:11" x14ac:dyDescent="0.35">
      <c r="B94" s="13"/>
      <c r="C94" s="23"/>
      <c r="D94" s="23" t="s">
        <v>10</v>
      </c>
      <c r="E94" s="23"/>
      <c r="F94" s="23"/>
      <c r="G94" s="23"/>
      <c r="H94" s="23"/>
      <c r="I94" s="419">
        <f>SUM(I84:J93)</f>
        <v>0</v>
      </c>
      <c r="J94" s="419"/>
      <c r="K94" s="17"/>
    </row>
    <row r="95" spans="2:11" ht="12" customHeight="1" x14ac:dyDescent="0.35">
      <c r="B95" s="24"/>
      <c r="C95" s="25"/>
      <c r="D95" s="25"/>
      <c r="E95" s="25"/>
      <c r="F95" s="25"/>
      <c r="G95" s="25"/>
      <c r="H95" s="25"/>
      <c r="I95" s="25"/>
      <c r="J95" s="25"/>
      <c r="K95" s="26"/>
    </row>
    <row r="96" spans="2:11" ht="12" customHeight="1" x14ac:dyDescent="0.35"/>
    <row r="97" spans="2:11" ht="12" customHeight="1" x14ac:dyDescent="0.5">
      <c r="B97" s="9"/>
      <c r="C97" s="10"/>
      <c r="D97" s="11"/>
      <c r="E97" s="10"/>
      <c r="F97" s="10"/>
      <c r="G97" s="10"/>
      <c r="H97" s="10"/>
      <c r="I97" s="10"/>
      <c r="J97" s="10"/>
      <c r="K97" s="12"/>
    </row>
    <row r="98" spans="2:11" ht="15.5" x14ac:dyDescent="0.35">
      <c r="B98" s="13"/>
      <c r="C98" s="14"/>
      <c r="D98" s="15" t="s">
        <v>102</v>
      </c>
      <c r="E98" s="16"/>
      <c r="F98" s="16"/>
      <c r="G98" s="16"/>
      <c r="H98" s="16"/>
      <c r="I98" s="16"/>
      <c r="J98" s="16"/>
      <c r="K98" s="17"/>
    </row>
    <row r="99" spans="2:11" ht="12" customHeight="1" x14ac:dyDescent="0.35">
      <c r="B99" s="13"/>
      <c r="C99" s="18"/>
      <c r="D99" s="19"/>
      <c r="E99" s="18"/>
      <c r="F99" s="18"/>
      <c r="G99" s="18"/>
      <c r="H99" s="18"/>
      <c r="I99" s="18"/>
      <c r="J99" s="18"/>
      <c r="K99" s="17"/>
    </row>
    <row r="100" spans="2:11" x14ac:dyDescent="0.35">
      <c r="B100" s="13"/>
      <c r="C100" s="4"/>
      <c r="D100" s="364" t="s">
        <v>3</v>
      </c>
      <c r="E100" s="364"/>
      <c r="F100" s="338" t="s">
        <v>4</v>
      </c>
      <c r="G100" s="338" t="s">
        <v>101</v>
      </c>
      <c r="H100" s="338" t="s">
        <v>7</v>
      </c>
      <c r="I100" s="378" t="s">
        <v>9</v>
      </c>
      <c r="J100" s="379"/>
      <c r="K100" s="17"/>
    </row>
    <row r="101" spans="2:11" x14ac:dyDescent="0.35">
      <c r="B101" s="13"/>
      <c r="C101" s="6">
        <v>1</v>
      </c>
      <c r="D101" s="354"/>
      <c r="E101" s="355"/>
      <c r="F101" s="211"/>
      <c r="G101" s="214"/>
      <c r="H101" s="213">
        <v>0</v>
      </c>
      <c r="I101" s="365">
        <f>H101*G101</f>
        <v>0</v>
      </c>
      <c r="J101" s="366"/>
      <c r="K101" s="17"/>
    </row>
    <row r="102" spans="2:11" x14ac:dyDescent="0.35">
      <c r="B102" s="13"/>
      <c r="C102" s="6">
        <v>2</v>
      </c>
      <c r="D102" s="350"/>
      <c r="E102" s="351"/>
      <c r="F102" s="211"/>
      <c r="G102" s="214"/>
      <c r="H102" s="213">
        <v>0</v>
      </c>
      <c r="I102" s="352">
        <f>H102*G102</f>
        <v>0</v>
      </c>
      <c r="J102" s="353"/>
      <c r="K102" s="17"/>
    </row>
    <row r="103" spans="2:11" x14ac:dyDescent="0.35">
      <c r="B103" s="13"/>
      <c r="C103" s="6">
        <v>3</v>
      </c>
      <c r="D103" s="350"/>
      <c r="E103" s="351"/>
      <c r="F103" s="211"/>
      <c r="G103" s="214"/>
      <c r="H103" s="213">
        <v>0</v>
      </c>
      <c r="I103" s="352">
        <f>H103*G103</f>
        <v>0</v>
      </c>
      <c r="J103" s="353"/>
      <c r="K103" s="17"/>
    </row>
    <row r="104" spans="2:11" x14ac:dyDescent="0.35">
      <c r="B104" s="13"/>
      <c r="C104" s="6">
        <v>4</v>
      </c>
      <c r="D104" s="354"/>
      <c r="E104" s="355"/>
      <c r="F104" s="211"/>
      <c r="G104" s="214"/>
      <c r="H104" s="213">
        <v>0</v>
      </c>
      <c r="I104" s="352">
        <f>H104*G104</f>
        <v>0</v>
      </c>
      <c r="J104" s="353"/>
      <c r="K104" s="17"/>
    </row>
    <row r="105" spans="2:11" x14ac:dyDescent="0.35">
      <c r="B105" s="13"/>
      <c r="C105" s="6">
        <v>5</v>
      </c>
      <c r="D105" s="350"/>
      <c r="E105" s="351"/>
      <c r="F105" s="211"/>
      <c r="G105" s="214"/>
      <c r="H105" s="213">
        <v>0</v>
      </c>
      <c r="I105" s="365">
        <f t="shared" ref="I105:I127" si="29">H105*G105</f>
        <v>0</v>
      </c>
      <c r="J105" s="366"/>
      <c r="K105" s="17"/>
    </row>
    <row r="106" spans="2:11" x14ac:dyDescent="0.35">
      <c r="B106" s="13"/>
      <c r="C106" s="6">
        <v>6</v>
      </c>
      <c r="D106" s="350"/>
      <c r="E106" s="351"/>
      <c r="F106" s="211"/>
      <c r="G106" s="214"/>
      <c r="H106" s="213">
        <v>0</v>
      </c>
      <c r="I106" s="352">
        <f t="shared" si="29"/>
        <v>0</v>
      </c>
      <c r="J106" s="353"/>
      <c r="K106" s="17"/>
    </row>
    <row r="107" spans="2:11" ht="15.75" hidden="1" customHeight="1" x14ac:dyDescent="0.35">
      <c r="B107" s="13"/>
      <c r="C107" s="6">
        <v>7</v>
      </c>
      <c r="D107" s="354"/>
      <c r="E107" s="355"/>
      <c r="F107" s="211"/>
      <c r="G107" s="214"/>
      <c r="H107" s="213">
        <v>0</v>
      </c>
      <c r="I107" s="352">
        <f t="shared" si="29"/>
        <v>0</v>
      </c>
      <c r="J107" s="353"/>
      <c r="K107" s="17"/>
    </row>
    <row r="108" spans="2:11" hidden="1" x14ac:dyDescent="0.35">
      <c r="B108" s="13"/>
      <c r="C108" s="6">
        <v>8</v>
      </c>
      <c r="D108" s="350"/>
      <c r="E108" s="351"/>
      <c r="F108" s="211"/>
      <c r="G108" s="214"/>
      <c r="H108" s="213">
        <v>0</v>
      </c>
      <c r="I108" s="352">
        <f t="shared" si="29"/>
        <v>0</v>
      </c>
      <c r="J108" s="353"/>
      <c r="K108" s="17"/>
    </row>
    <row r="109" spans="2:11" hidden="1" x14ac:dyDescent="0.35">
      <c r="B109" s="13"/>
      <c r="C109" s="6">
        <v>9</v>
      </c>
      <c r="D109" s="350"/>
      <c r="E109" s="351"/>
      <c r="F109" s="211"/>
      <c r="G109" s="214"/>
      <c r="H109" s="213">
        <v>0</v>
      </c>
      <c r="I109" s="365">
        <f t="shared" si="29"/>
        <v>0</v>
      </c>
      <c r="J109" s="366"/>
      <c r="K109" s="17"/>
    </row>
    <row r="110" spans="2:11" hidden="1" x14ac:dyDescent="0.35">
      <c r="B110" s="13"/>
      <c r="C110" s="6">
        <v>10</v>
      </c>
      <c r="D110" s="354"/>
      <c r="E110" s="355"/>
      <c r="F110" s="211"/>
      <c r="G110" s="214"/>
      <c r="H110" s="213">
        <v>0</v>
      </c>
      <c r="I110" s="352">
        <f t="shared" si="29"/>
        <v>0</v>
      </c>
      <c r="J110" s="353"/>
      <c r="K110" s="17"/>
    </row>
    <row r="111" spans="2:11" hidden="1" x14ac:dyDescent="0.35">
      <c r="B111" s="13"/>
      <c r="C111" s="6">
        <v>11</v>
      </c>
      <c r="D111" s="350"/>
      <c r="E111" s="351"/>
      <c r="F111" s="211"/>
      <c r="G111" s="214"/>
      <c r="H111" s="213">
        <v>0</v>
      </c>
      <c r="I111" s="352">
        <f t="shared" si="29"/>
        <v>0</v>
      </c>
      <c r="J111" s="353"/>
      <c r="K111" s="17"/>
    </row>
    <row r="112" spans="2:11" hidden="1" x14ac:dyDescent="0.35">
      <c r="B112" s="13"/>
      <c r="C112" s="6">
        <v>12</v>
      </c>
      <c r="D112" s="354"/>
      <c r="E112" s="355"/>
      <c r="F112" s="211"/>
      <c r="G112" s="214"/>
      <c r="H112" s="213">
        <v>0</v>
      </c>
      <c r="I112" s="352">
        <f t="shared" si="29"/>
        <v>0</v>
      </c>
      <c r="J112" s="353"/>
      <c r="K112" s="17"/>
    </row>
    <row r="113" spans="2:11" hidden="1" x14ac:dyDescent="0.35">
      <c r="B113" s="13"/>
      <c r="C113" s="6">
        <v>16</v>
      </c>
      <c r="D113" s="354"/>
      <c r="E113" s="355"/>
      <c r="F113" s="211"/>
      <c r="G113" s="214"/>
      <c r="H113" s="213">
        <v>0</v>
      </c>
      <c r="I113" s="352">
        <f t="shared" si="29"/>
        <v>0</v>
      </c>
      <c r="J113" s="353"/>
      <c r="K113" s="17"/>
    </row>
    <row r="114" spans="2:11" hidden="1" x14ac:dyDescent="0.35">
      <c r="B114" s="13"/>
      <c r="C114" s="6">
        <v>17</v>
      </c>
      <c r="D114" s="350"/>
      <c r="E114" s="351"/>
      <c r="F114" s="211"/>
      <c r="G114" s="214"/>
      <c r="H114" s="213">
        <v>0</v>
      </c>
      <c r="I114" s="365">
        <f t="shared" si="29"/>
        <v>0</v>
      </c>
      <c r="J114" s="366"/>
      <c r="K114" s="17"/>
    </row>
    <row r="115" spans="2:11" hidden="1" x14ac:dyDescent="0.35">
      <c r="B115" s="13"/>
      <c r="C115" s="6">
        <v>18</v>
      </c>
      <c r="D115" s="354"/>
      <c r="E115" s="355"/>
      <c r="F115" s="211"/>
      <c r="G115" s="214"/>
      <c r="H115" s="213">
        <v>0</v>
      </c>
      <c r="I115" s="352">
        <f t="shared" si="29"/>
        <v>0</v>
      </c>
      <c r="J115" s="353"/>
      <c r="K115" s="17"/>
    </row>
    <row r="116" spans="2:11" hidden="1" x14ac:dyDescent="0.35">
      <c r="B116" s="13"/>
      <c r="C116" s="6">
        <v>19</v>
      </c>
      <c r="D116" s="350"/>
      <c r="E116" s="351"/>
      <c r="F116" s="211"/>
      <c r="G116" s="214"/>
      <c r="H116" s="213">
        <v>0</v>
      </c>
      <c r="I116" s="352">
        <f t="shared" si="29"/>
        <v>0</v>
      </c>
      <c r="J116" s="353"/>
      <c r="K116" s="17"/>
    </row>
    <row r="117" spans="2:11" hidden="1" x14ac:dyDescent="0.35">
      <c r="B117" s="13"/>
      <c r="C117" s="6">
        <v>20</v>
      </c>
      <c r="D117" s="354"/>
      <c r="E117" s="355"/>
      <c r="F117" s="211"/>
      <c r="G117" s="214"/>
      <c r="H117" s="213">
        <v>0</v>
      </c>
      <c r="I117" s="352">
        <f t="shared" si="29"/>
        <v>0</v>
      </c>
      <c r="J117" s="353"/>
      <c r="K117" s="17"/>
    </row>
    <row r="118" spans="2:11" hidden="1" x14ac:dyDescent="0.35">
      <c r="B118" s="13"/>
      <c r="C118" s="6">
        <v>21</v>
      </c>
      <c r="D118" s="350"/>
      <c r="E118" s="351"/>
      <c r="F118" s="211"/>
      <c r="G118" s="214"/>
      <c r="H118" s="213">
        <v>0</v>
      </c>
      <c r="I118" s="365">
        <f t="shared" si="29"/>
        <v>0</v>
      </c>
      <c r="J118" s="366"/>
      <c r="K118" s="17"/>
    </row>
    <row r="119" spans="2:11" hidden="1" x14ac:dyDescent="0.35">
      <c r="B119" s="13"/>
      <c r="C119" s="6">
        <v>22</v>
      </c>
      <c r="D119" s="354"/>
      <c r="E119" s="355"/>
      <c r="F119" s="211"/>
      <c r="G119" s="214"/>
      <c r="H119" s="213">
        <v>0</v>
      </c>
      <c r="I119" s="352">
        <f t="shared" si="29"/>
        <v>0</v>
      </c>
      <c r="J119" s="353"/>
      <c r="K119" s="17"/>
    </row>
    <row r="120" spans="2:11" hidden="1" x14ac:dyDescent="0.35">
      <c r="B120" s="13"/>
      <c r="C120" s="6">
        <v>23</v>
      </c>
      <c r="D120" s="350"/>
      <c r="E120" s="351"/>
      <c r="F120" s="211"/>
      <c r="G120" s="214"/>
      <c r="H120" s="213">
        <v>0</v>
      </c>
      <c r="I120" s="352">
        <f t="shared" si="29"/>
        <v>0</v>
      </c>
      <c r="J120" s="353"/>
      <c r="K120" s="17"/>
    </row>
    <row r="121" spans="2:11" hidden="1" x14ac:dyDescent="0.35">
      <c r="B121" s="13"/>
      <c r="C121" s="6">
        <v>24</v>
      </c>
      <c r="D121" s="354"/>
      <c r="E121" s="355"/>
      <c r="F121" s="211"/>
      <c r="G121" s="214"/>
      <c r="H121" s="213">
        <v>0</v>
      </c>
      <c r="I121" s="352">
        <f t="shared" si="29"/>
        <v>0</v>
      </c>
      <c r="J121" s="353"/>
      <c r="K121" s="17"/>
    </row>
    <row r="122" spans="2:11" hidden="1" x14ac:dyDescent="0.35">
      <c r="B122" s="13"/>
      <c r="C122" s="6">
        <v>25</v>
      </c>
      <c r="D122" s="350"/>
      <c r="E122" s="351"/>
      <c r="F122" s="211"/>
      <c r="G122" s="214"/>
      <c r="H122" s="213">
        <v>0</v>
      </c>
      <c r="I122" s="365">
        <f t="shared" si="29"/>
        <v>0</v>
      </c>
      <c r="J122" s="366"/>
      <c r="K122" s="17"/>
    </row>
    <row r="123" spans="2:11" hidden="1" x14ac:dyDescent="0.35">
      <c r="B123" s="13"/>
      <c r="C123" s="6">
        <v>26</v>
      </c>
      <c r="D123" s="354"/>
      <c r="E123" s="355"/>
      <c r="F123" s="211"/>
      <c r="G123" s="214"/>
      <c r="H123" s="213">
        <v>0</v>
      </c>
      <c r="I123" s="352">
        <f t="shared" si="29"/>
        <v>0</v>
      </c>
      <c r="J123" s="353"/>
      <c r="K123" s="17"/>
    </row>
    <row r="124" spans="2:11" hidden="1" x14ac:dyDescent="0.35">
      <c r="B124" s="13"/>
      <c r="C124" s="6">
        <v>27</v>
      </c>
      <c r="D124" s="350"/>
      <c r="E124" s="351"/>
      <c r="F124" s="211"/>
      <c r="G124" s="214"/>
      <c r="H124" s="213">
        <v>0</v>
      </c>
      <c r="I124" s="352">
        <f t="shared" si="29"/>
        <v>0</v>
      </c>
      <c r="J124" s="353"/>
      <c r="K124" s="17"/>
    </row>
    <row r="125" spans="2:11" hidden="1" x14ac:dyDescent="0.35">
      <c r="B125" s="13"/>
      <c r="C125" s="6">
        <v>28</v>
      </c>
      <c r="D125" s="354"/>
      <c r="E125" s="355"/>
      <c r="F125" s="211"/>
      <c r="G125" s="214"/>
      <c r="H125" s="213">
        <v>0</v>
      </c>
      <c r="I125" s="352">
        <f t="shared" si="29"/>
        <v>0</v>
      </c>
      <c r="J125" s="353"/>
      <c r="K125" s="17"/>
    </row>
    <row r="126" spans="2:11" hidden="1" x14ac:dyDescent="0.35">
      <c r="B126" s="13"/>
      <c r="C126" s="6">
        <v>29</v>
      </c>
      <c r="D126" s="350"/>
      <c r="E126" s="351"/>
      <c r="F126" s="211"/>
      <c r="G126" s="214"/>
      <c r="H126" s="213">
        <v>0</v>
      </c>
      <c r="I126" s="365">
        <f>H126*G126</f>
        <v>0</v>
      </c>
      <c r="J126" s="366"/>
      <c r="K126" s="17"/>
    </row>
    <row r="127" spans="2:11" hidden="1" x14ac:dyDescent="0.35">
      <c r="B127" s="13"/>
      <c r="C127" s="6">
        <v>30</v>
      </c>
      <c r="D127" s="354"/>
      <c r="E127" s="355"/>
      <c r="F127" s="211"/>
      <c r="G127" s="214"/>
      <c r="H127" s="213">
        <v>0</v>
      </c>
      <c r="I127" s="352">
        <f t="shared" si="29"/>
        <v>0</v>
      </c>
      <c r="J127" s="353"/>
      <c r="K127" s="17"/>
    </row>
    <row r="128" spans="2:11" x14ac:dyDescent="0.35">
      <c r="B128" s="13"/>
      <c r="C128" s="23"/>
      <c r="D128" s="23" t="s">
        <v>103</v>
      </c>
      <c r="E128" s="23"/>
      <c r="F128" s="23"/>
      <c r="G128" s="23"/>
      <c r="H128" s="23"/>
      <c r="I128" s="419">
        <f>SUM(I101:J127)</f>
        <v>0</v>
      </c>
      <c r="J128" s="419"/>
      <c r="K128" s="17"/>
    </row>
    <row r="129" spans="2:11" ht="12" customHeight="1" x14ac:dyDescent="0.35">
      <c r="B129" s="24"/>
      <c r="C129" s="25"/>
      <c r="D129" s="25"/>
      <c r="E129" s="25"/>
      <c r="F129" s="25"/>
      <c r="G129" s="25"/>
      <c r="H129" s="25"/>
      <c r="I129" s="25"/>
      <c r="J129" s="25"/>
      <c r="K129" s="26"/>
    </row>
    <row r="130" spans="2:11" ht="12" customHeight="1" x14ac:dyDescent="0.35"/>
    <row r="131" spans="2:11" ht="12" customHeight="1" x14ac:dyDescent="0.5">
      <c r="B131" s="9"/>
      <c r="C131" s="10"/>
      <c r="D131" s="11"/>
      <c r="E131" s="10"/>
      <c r="F131" s="10"/>
      <c r="G131" s="10"/>
      <c r="H131" s="10"/>
      <c r="I131" s="10"/>
      <c r="J131" s="10"/>
      <c r="K131" s="12"/>
    </row>
    <row r="132" spans="2:11" ht="15.5" x14ac:dyDescent="0.35">
      <c r="B132" s="13"/>
      <c r="C132" s="14"/>
      <c r="D132" s="15" t="s">
        <v>104</v>
      </c>
      <c r="E132" s="16"/>
      <c r="F132" s="16"/>
      <c r="G132" s="16"/>
      <c r="H132" s="16"/>
      <c r="I132" s="16"/>
      <c r="J132" s="16"/>
      <c r="K132" s="17"/>
    </row>
    <row r="133" spans="2:11" ht="12" customHeight="1" x14ac:dyDescent="0.35">
      <c r="B133" s="13"/>
      <c r="C133" s="18"/>
      <c r="D133" s="19"/>
      <c r="E133" s="18"/>
      <c r="F133" s="18"/>
      <c r="G133" s="18"/>
      <c r="H133" s="18"/>
      <c r="I133" s="18"/>
      <c r="J133" s="18"/>
      <c r="K133" s="17"/>
    </row>
    <row r="134" spans="2:11" x14ac:dyDescent="0.35">
      <c r="B134" s="13"/>
      <c r="C134" s="4"/>
      <c r="D134" s="364" t="s">
        <v>105</v>
      </c>
      <c r="E134" s="364"/>
      <c r="F134" s="338" t="s">
        <v>106</v>
      </c>
      <c r="G134" s="338" t="s">
        <v>101</v>
      </c>
      <c r="H134" s="338" t="s">
        <v>7</v>
      </c>
      <c r="I134" s="378" t="s">
        <v>9</v>
      </c>
      <c r="J134" s="379"/>
      <c r="K134" s="17"/>
    </row>
    <row r="135" spans="2:11" x14ac:dyDescent="0.35">
      <c r="B135" s="13"/>
      <c r="C135" s="6">
        <v>1</v>
      </c>
      <c r="D135" s="354"/>
      <c r="E135" s="355"/>
      <c r="F135" s="211"/>
      <c r="G135" s="212"/>
      <c r="H135" s="202"/>
      <c r="I135" s="365">
        <v>0</v>
      </c>
      <c r="J135" s="366"/>
      <c r="K135" s="17"/>
    </row>
    <row r="136" spans="2:11" x14ac:dyDescent="0.35">
      <c r="B136" s="13"/>
      <c r="C136" s="6">
        <v>2</v>
      </c>
      <c r="D136" s="350"/>
      <c r="E136" s="351"/>
      <c r="F136" s="211"/>
      <c r="G136" s="212"/>
      <c r="H136" s="202"/>
      <c r="I136" s="352">
        <f>H136*G136</f>
        <v>0</v>
      </c>
      <c r="J136" s="353"/>
      <c r="K136" s="17"/>
    </row>
    <row r="137" spans="2:11" x14ac:dyDescent="0.35">
      <c r="B137" s="13"/>
      <c r="C137" s="6">
        <v>3</v>
      </c>
      <c r="D137" s="350"/>
      <c r="E137" s="351"/>
      <c r="F137" s="211"/>
      <c r="G137" s="212"/>
      <c r="H137" s="202"/>
      <c r="I137" s="352">
        <f>H137*G137</f>
        <v>0</v>
      </c>
      <c r="J137" s="353"/>
      <c r="K137" s="17"/>
    </row>
    <row r="138" spans="2:11" hidden="1" x14ac:dyDescent="0.35">
      <c r="B138" s="13"/>
      <c r="C138" s="6">
        <v>4</v>
      </c>
      <c r="D138" s="354"/>
      <c r="E138" s="355"/>
      <c r="F138" s="211"/>
      <c r="G138" s="212"/>
      <c r="H138" s="202"/>
      <c r="I138" s="352">
        <f>H138*G138</f>
        <v>0</v>
      </c>
      <c r="J138" s="353"/>
      <c r="K138" s="17"/>
    </row>
    <row r="139" spans="2:11" hidden="1" x14ac:dyDescent="0.35">
      <c r="B139" s="13"/>
      <c r="C139" s="6">
        <v>5</v>
      </c>
      <c r="D139" s="350"/>
      <c r="E139" s="351"/>
      <c r="F139" s="211"/>
      <c r="G139" s="212"/>
      <c r="H139" s="202"/>
      <c r="I139" s="365">
        <f t="shared" ref="I139:I144" si="30">H139*G139</f>
        <v>0</v>
      </c>
      <c r="J139" s="366"/>
      <c r="K139" s="17"/>
    </row>
    <row r="140" spans="2:11" hidden="1" x14ac:dyDescent="0.35">
      <c r="B140" s="13"/>
      <c r="C140" s="6">
        <v>6</v>
      </c>
      <c r="D140" s="350"/>
      <c r="E140" s="351"/>
      <c r="F140" s="297"/>
      <c r="G140" s="212"/>
      <c r="H140" s="202"/>
      <c r="I140" s="352">
        <f t="shared" si="30"/>
        <v>0</v>
      </c>
      <c r="J140" s="353"/>
      <c r="K140" s="17"/>
    </row>
    <row r="141" spans="2:11" hidden="1" x14ac:dyDescent="0.35">
      <c r="B141" s="13"/>
      <c r="C141" s="6">
        <v>7</v>
      </c>
      <c r="D141" s="354"/>
      <c r="E141" s="355"/>
      <c r="F141" s="297"/>
      <c r="G141" s="212"/>
      <c r="H141" s="202"/>
      <c r="I141" s="352">
        <f t="shared" si="30"/>
        <v>0</v>
      </c>
      <c r="J141" s="353"/>
      <c r="K141" s="17"/>
    </row>
    <row r="142" spans="2:11" hidden="1" x14ac:dyDescent="0.35">
      <c r="B142" s="13"/>
      <c r="C142" s="6">
        <v>8</v>
      </c>
      <c r="D142" s="350"/>
      <c r="E142" s="351"/>
      <c r="F142" s="297"/>
      <c r="G142" s="212"/>
      <c r="H142" s="202"/>
      <c r="I142" s="352">
        <f t="shared" si="30"/>
        <v>0</v>
      </c>
      <c r="J142" s="353"/>
      <c r="K142" s="17"/>
    </row>
    <row r="143" spans="2:11" hidden="1" x14ac:dyDescent="0.35">
      <c r="B143" s="13"/>
      <c r="C143" s="6">
        <v>9</v>
      </c>
      <c r="D143" s="350"/>
      <c r="E143" s="351"/>
      <c r="F143" s="297"/>
      <c r="G143" s="212"/>
      <c r="H143" s="202"/>
      <c r="I143" s="365">
        <f t="shared" si="30"/>
        <v>0</v>
      </c>
      <c r="J143" s="366"/>
      <c r="K143" s="17"/>
    </row>
    <row r="144" spans="2:11" hidden="1" x14ac:dyDescent="0.35">
      <c r="B144" s="13"/>
      <c r="C144" s="6">
        <v>10</v>
      </c>
      <c r="D144" s="354"/>
      <c r="E144" s="355"/>
      <c r="F144" s="297"/>
      <c r="G144" s="212"/>
      <c r="H144" s="202"/>
      <c r="I144" s="352">
        <f t="shared" si="30"/>
        <v>0</v>
      </c>
      <c r="J144" s="353"/>
      <c r="K144" s="17"/>
    </row>
    <row r="145" spans="2:11" x14ac:dyDescent="0.35">
      <c r="B145" s="13"/>
      <c r="C145" s="137"/>
      <c r="D145" s="137" t="s">
        <v>107</v>
      </c>
      <c r="E145" s="137"/>
      <c r="F145" s="137"/>
      <c r="G145" s="137"/>
      <c r="H145" s="137"/>
      <c r="I145" s="419">
        <f>SUM(I135:J144)</f>
        <v>0</v>
      </c>
      <c r="J145" s="419"/>
      <c r="K145" s="17"/>
    </row>
    <row r="146" spans="2:11" ht="12" customHeight="1" x14ac:dyDescent="0.35">
      <c r="B146" s="24"/>
      <c r="C146" s="88"/>
      <c r="D146" s="88"/>
      <c r="E146" s="88"/>
      <c r="F146" s="88"/>
      <c r="G146" s="88"/>
      <c r="H146" s="88"/>
      <c r="I146" s="88"/>
      <c r="J146" s="88"/>
      <c r="K146" s="26"/>
    </row>
    <row r="147" spans="2:11" ht="12" customHeight="1" x14ac:dyDescent="0.35">
      <c r="C147" s="1"/>
      <c r="D147" s="1"/>
      <c r="E147" s="1"/>
      <c r="F147" s="1"/>
      <c r="G147" s="1"/>
      <c r="H147" s="1"/>
      <c r="I147" s="1"/>
      <c r="J147" s="1"/>
      <c r="K147" s="1"/>
    </row>
    <row r="148" spans="2:11" ht="12" customHeight="1" x14ac:dyDescent="0.5">
      <c r="B148" s="9"/>
      <c r="C148" s="10"/>
      <c r="D148" s="11"/>
      <c r="E148" s="10"/>
      <c r="F148" s="10"/>
      <c r="G148" s="10"/>
      <c r="H148" s="10"/>
      <c r="I148" s="10"/>
      <c r="J148" s="10"/>
      <c r="K148" s="12"/>
    </row>
    <row r="149" spans="2:11" ht="15.5" x14ac:dyDescent="0.35">
      <c r="B149" s="13"/>
      <c r="C149" s="14"/>
      <c r="D149" s="15" t="s">
        <v>108</v>
      </c>
      <c r="E149" s="16"/>
      <c r="F149" s="16"/>
      <c r="G149" s="16"/>
      <c r="H149" s="16"/>
      <c r="I149" s="16"/>
      <c r="J149" s="16"/>
      <c r="K149" s="17"/>
    </row>
    <row r="150" spans="2:11" ht="12" customHeight="1" x14ac:dyDescent="0.35">
      <c r="B150" s="13"/>
      <c r="C150" s="18"/>
      <c r="D150" s="19"/>
      <c r="E150" s="18"/>
      <c r="F150" s="18"/>
      <c r="G150" s="18"/>
      <c r="H150" s="18"/>
      <c r="I150" s="18"/>
      <c r="J150" s="18"/>
      <c r="K150" s="17"/>
    </row>
    <row r="151" spans="2:11" x14ac:dyDescent="0.35">
      <c r="B151" s="13"/>
      <c r="C151" s="4"/>
      <c r="D151" s="364" t="s">
        <v>109</v>
      </c>
      <c r="E151" s="364"/>
      <c r="F151" s="338" t="s">
        <v>110</v>
      </c>
      <c r="G151" s="338" t="s">
        <v>101</v>
      </c>
      <c r="H151" s="338" t="s">
        <v>7</v>
      </c>
      <c r="I151" s="378" t="s">
        <v>9</v>
      </c>
      <c r="J151" s="379"/>
      <c r="K151" s="17"/>
    </row>
    <row r="152" spans="2:11" x14ac:dyDescent="0.35">
      <c r="B152" s="13"/>
      <c r="C152" s="6">
        <v>1</v>
      </c>
      <c r="D152" s="354"/>
      <c r="E152" s="355"/>
      <c r="F152" s="201"/>
      <c r="G152" s="214"/>
      <c r="H152" s="202"/>
      <c r="I152" s="365">
        <f>H152*G152</f>
        <v>0</v>
      </c>
      <c r="J152" s="366"/>
      <c r="K152" s="17"/>
    </row>
    <row r="153" spans="2:11" x14ac:dyDescent="0.35">
      <c r="B153" s="13"/>
      <c r="C153" s="6">
        <v>2</v>
      </c>
      <c r="D153" s="350"/>
      <c r="E153" s="351"/>
      <c r="F153" s="201"/>
      <c r="G153" s="214"/>
      <c r="H153" s="202"/>
      <c r="I153" s="352">
        <f>H153*G153</f>
        <v>0</v>
      </c>
      <c r="J153" s="353"/>
      <c r="K153" s="17"/>
    </row>
    <row r="154" spans="2:11" x14ac:dyDescent="0.35">
      <c r="B154" s="13"/>
      <c r="C154" s="6">
        <v>3</v>
      </c>
      <c r="D154" s="350"/>
      <c r="E154" s="351"/>
      <c r="F154" s="201"/>
      <c r="G154" s="214"/>
      <c r="H154" s="202"/>
      <c r="I154" s="352">
        <f>H154*G154</f>
        <v>0</v>
      </c>
      <c r="J154" s="353"/>
      <c r="K154" s="17"/>
    </row>
    <row r="155" spans="2:11" x14ac:dyDescent="0.35">
      <c r="B155" s="13"/>
      <c r="C155" s="6">
        <v>4</v>
      </c>
      <c r="D155" s="350"/>
      <c r="E155" s="351"/>
      <c r="F155" s="201"/>
      <c r="G155" s="214"/>
      <c r="H155" s="202"/>
      <c r="I155" s="365">
        <f t="shared" ref="I155:I161" si="31">H155*G155</f>
        <v>0</v>
      </c>
      <c r="J155" s="366"/>
      <c r="K155" s="17"/>
    </row>
    <row r="156" spans="2:11" hidden="1" x14ac:dyDescent="0.35">
      <c r="B156" s="13"/>
      <c r="C156" s="6">
        <v>5</v>
      </c>
      <c r="D156" s="350"/>
      <c r="E156" s="351"/>
      <c r="F156" s="201"/>
      <c r="G156" s="214"/>
      <c r="H156" s="202"/>
      <c r="I156" s="352">
        <f t="shared" si="31"/>
        <v>0</v>
      </c>
      <c r="J156" s="353"/>
      <c r="K156" s="17"/>
    </row>
    <row r="157" spans="2:11" hidden="1" x14ac:dyDescent="0.35">
      <c r="B157" s="13"/>
      <c r="C157" s="6">
        <v>6</v>
      </c>
      <c r="D157" s="422"/>
      <c r="E157" s="423"/>
      <c r="F157" s="215"/>
      <c r="G157" s="214"/>
      <c r="H157" s="202"/>
      <c r="I157" s="352">
        <f t="shared" si="31"/>
        <v>0</v>
      </c>
      <c r="J157" s="353"/>
      <c r="K157" s="17"/>
    </row>
    <row r="158" spans="2:11" hidden="1" x14ac:dyDescent="0.35">
      <c r="B158" s="13"/>
      <c r="C158" s="6">
        <v>7</v>
      </c>
      <c r="D158" s="422"/>
      <c r="E158" s="423"/>
      <c r="F158" s="215"/>
      <c r="G158" s="214"/>
      <c r="H158" s="202"/>
      <c r="I158" s="365">
        <f t="shared" si="31"/>
        <v>0</v>
      </c>
      <c r="J158" s="366"/>
      <c r="K158" s="17"/>
    </row>
    <row r="159" spans="2:11" hidden="1" x14ac:dyDescent="0.35">
      <c r="B159" s="13"/>
      <c r="C159" s="6">
        <v>8</v>
      </c>
      <c r="D159" s="422"/>
      <c r="E159" s="423"/>
      <c r="F159" s="215"/>
      <c r="G159" s="214"/>
      <c r="H159" s="202"/>
      <c r="I159" s="352">
        <f t="shared" si="31"/>
        <v>0</v>
      </c>
      <c r="J159" s="353"/>
      <c r="K159" s="17"/>
    </row>
    <row r="160" spans="2:11" hidden="1" x14ac:dyDescent="0.35">
      <c r="B160" s="13"/>
      <c r="C160" s="6">
        <v>9</v>
      </c>
      <c r="D160" s="422"/>
      <c r="E160" s="423"/>
      <c r="F160" s="215"/>
      <c r="G160" s="214"/>
      <c r="H160" s="202"/>
      <c r="I160" s="352">
        <f t="shared" si="31"/>
        <v>0</v>
      </c>
      <c r="J160" s="353"/>
      <c r="K160" s="17"/>
    </row>
    <row r="161" spans="2:11" hidden="1" x14ac:dyDescent="0.35">
      <c r="B161" s="13"/>
      <c r="C161" s="6">
        <v>10</v>
      </c>
      <c r="D161" s="422"/>
      <c r="E161" s="423"/>
      <c r="F161" s="215"/>
      <c r="G161" s="214"/>
      <c r="H161" s="202"/>
      <c r="I161" s="365">
        <f t="shared" si="31"/>
        <v>0</v>
      </c>
      <c r="J161" s="366"/>
      <c r="K161" s="17"/>
    </row>
    <row r="162" spans="2:11" x14ac:dyDescent="0.35">
      <c r="B162" s="13"/>
      <c r="C162" s="22"/>
      <c r="D162" s="23" t="s">
        <v>111</v>
      </c>
      <c r="E162" s="23"/>
      <c r="F162" s="23"/>
      <c r="G162" s="23"/>
      <c r="H162" s="23"/>
      <c r="I162" s="419">
        <f>SUM(I152:J161)</f>
        <v>0</v>
      </c>
      <c r="J162" s="419"/>
      <c r="K162" s="17"/>
    </row>
    <row r="163" spans="2:11" ht="12" customHeight="1" x14ac:dyDescent="0.35">
      <c r="B163" s="24"/>
      <c r="C163" s="88"/>
      <c r="D163" s="88"/>
      <c r="E163" s="88"/>
      <c r="F163" s="88"/>
      <c r="G163" s="88"/>
      <c r="H163" s="88"/>
      <c r="I163" s="88"/>
      <c r="J163" s="88"/>
      <c r="K163" s="26"/>
    </row>
    <row r="164" spans="2:11" ht="12" customHeight="1" x14ac:dyDescent="0.35">
      <c r="C164" s="1"/>
      <c r="D164" s="1"/>
      <c r="E164" s="1"/>
      <c r="F164" s="1"/>
      <c r="G164" s="1"/>
      <c r="H164" s="1"/>
      <c r="I164" s="1"/>
      <c r="J164" s="1"/>
      <c r="K164" s="1"/>
    </row>
    <row r="165" spans="2:11" ht="12" customHeight="1" x14ac:dyDescent="0.5">
      <c r="B165" s="9"/>
      <c r="C165" s="10"/>
      <c r="D165" s="11"/>
      <c r="E165" s="10"/>
      <c r="F165" s="10"/>
      <c r="G165" s="10"/>
      <c r="H165" s="10"/>
      <c r="I165" s="10"/>
      <c r="J165" s="10"/>
      <c r="K165" s="12"/>
    </row>
    <row r="166" spans="2:11" ht="15.5" x14ac:dyDescent="0.35">
      <c r="B166" s="13"/>
      <c r="C166" s="14"/>
      <c r="D166" s="15" t="s">
        <v>112</v>
      </c>
      <c r="E166" s="16"/>
      <c r="F166" s="16"/>
      <c r="G166" s="16"/>
      <c r="H166" s="16"/>
      <c r="I166" s="16"/>
      <c r="J166" s="16"/>
      <c r="K166" s="17"/>
    </row>
    <row r="167" spans="2:11" ht="12" customHeight="1" x14ac:dyDescent="0.35">
      <c r="B167" s="13"/>
      <c r="C167" s="18"/>
      <c r="D167" s="19"/>
      <c r="E167" s="18"/>
      <c r="F167" s="18"/>
      <c r="G167" s="18"/>
      <c r="H167" s="18"/>
      <c r="I167" s="18"/>
      <c r="J167" s="18"/>
      <c r="K167" s="17"/>
    </row>
    <row r="168" spans="2:11" x14ac:dyDescent="0.35">
      <c r="B168" s="13"/>
      <c r="C168" s="4"/>
      <c r="D168" s="364" t="s">
        <v>3</v>
      </c>
      <c r="E168" s="364"/>
      <c r="F168" s="216" t="s">
        <v>113</v>
      </c>
      <c r="G168" s="216" t="s">
        <v>101</v>
      </c>
      <c r="H168" s="216" t="s">
        <v>7</v>
      </c>
      <c r="I168" s="378" t="s">
        <v>9</v>
      </c>
      <c r="J168" s="379"/>
      <c r="K168" s="17"/>
    </row>
    <row r="169" spans="2:11" x14ac:dyDescent="0.35">
      <c r="B169" s="13"/>
      <c r="C169" s="6">
        <v>1</v>
      </c>
      <c r="D169" s="354"/>
      <c r="E169" s="355"/>
      <c r="F169" s="201"/>
      <c r="G169" s="212"/>
      <c r="H169" s="202"/>
      <c r="I169" s="392">
        <f>H169*G169</f>
        <v>0</v>
      </c>
      <c r="J169" s="393"/>
      <c r="K169" s="17"/>
    </row>
    <row r="170" spans="2:11" x14ac:dyDescent="0.35">
      <c r="B170" s="13"/>
      <c r="C170" s="6">
        <v>2</v>
      </c>
      <c r="D170" s="350"/>
      <c r="E170" s="351"/>
      <c r="F170" s="201"/>
      <c r="G170" s="212"/>
      <c r="H170" s="202"/>
      <c r="I170" s="390">
        <f>H170*G170</f>
        <v>0</v>
      </c>
      <c r="J170" s="391"/>
      <c r="K170" s="17"/>
    </row>
    <row r="171" spans="2:11" x14ac:dyDescent="0.35">
      <c r="B171" s="13"/>
      <c r="C171" s="6">
        <v>3</v>
      </c>
      <c r="D171" s="350"/>
      <c r="E171" s="351"/>
      <c r="F171" s="201"/>
      <c r="G171" s="212"/>
      <c r="H171" s="202"/>
      <c r="I171" s="390">
        <f>H171*G171</f>
        <v>0</v>
      </c>
      <c r="J171" s="391"/>
      <c r="K171" s="17"/>
    </row>
    <row r="172" spans="2:11" x14ac:dyDescent="0.35">
      <c r="B172" s="13"/>
      <c r="C172" s="6">
        <v>4</v>
      </c>
      <c r="D172" s="350"/>
      <c r="E172" s="351"/>
      <c r="F172" s="201"/>
      <c r="G172" s="212"/>
      <c r="H172" s="202"/>
      <c r="I172" s="392">
        <f>H172*G172</f>
        <v>0</v>
      </c>
      <c r="J172" s="393"/>
      <c r="K172" s="17"/>
    </row>
    <row r="173" spans="2:11" x14ac:dyDescent="0.35">
      <c r="B173" s="13"/>
      <c r="C173" s="6">
        <v>5</v>
      </c>
      <c r="D173" s="350"/>
      <c r="E173" s="351"/>
      <c r="F173" s="201"/>
      <c r="G173" s="212"/>
      <c r="H173" s="202"/>
      <c r="I173" s="390">
        <f t="shared" ref="I173:I178" si="32">H173*G173</f>
        <v>0</v>
      </c>
      <c r="J173" s="391"/>
      <c r="K173" s="17"/>
    </row>
    <row r="174" spans="2:11" hidden="1" x14ac:dyDescent="0.35">
      <c r="B174" s="13"/>
      <c r="C174" s="6">
        <v>6</v>
      </c>
      <c r="D174" s="384"/>
      <c r="E174" s="385"/>
      <c r="F174" s="215"/>
      <c r="G174" s="212"/>
      <c r="H174" s="202"/>
      <c r="I174" s="390">
        <f t="shared" si="32"/>
        <v>0</v>
      </c>
      <c r="J174" s="391"/>
      <c r="K174" s="17"/>
    </row>
    <row r="175" spans="2:11" hidden="1" x14ac:dyDescent="0.35">
      <c r="B175" s="13"/>
      <c r="C175" s="6">
        <v>7</v>
      </c>
      <c r="D175" s="384"/>
      <c r="E175" s="385"/>
      <c r="F175" s="215"/>
      <c r="G175" s="212"/>
      <c r="H175" s="202"/>
      <c r="I175" s="392">
        <f t="shared" si="32"/>
        <v>0</v>
      </c>
      <c r="J175" s="393"/>
      <c r="K175" s="17"/>
    </row>
    <row r="176" spans="2:11" hidden="1" x14ac:dyDescent="0.35">
      <c r="B176" s="13"/>
      <c r="C176" s="6">
        <v>8</v>
      </c>
      <c r="D176" s="384"/>
      <c r="E176" s="385"/>
      <c r="F176" s="215"/>
      <c r="G176" s="212"/>
      <c r="H176" s="202"/>
      <c r="I176" s="390">
        <f t="shared" si="32"/>
        <v>0</v>
      </c>
      <c r="J176" s="391"/>
      <c r="K176" s="17"/>
    </row>
    <row r="177" spans="2:11" hidden="1" x14ac:dyDescent="0.35">
      <c r="B177" s="13"/>
      <c r="C177" s="6">
        <v>9</v>
      </c>
      <c r="D177" s="384"/>
      <c r="E177" s="385"/>
      <c r="F177" s="215"/>
      <c r="G177" s="212"/>
      <c r="H177" s="202"/>
      <c r="I177" s="390">
        <f t="shared" si="32"/>
        <v>0</v>
      </c>
      <c r="J177" s="391"/>
      <c r="K177" s="17"/>
    </row>
    <row r="178" spans="2:11" hidden="1" x14ac:dyDescent="0.35">
      <c r="B178" s="13"/>
      <c r="C178" s="6">
        <v>10</v>
      </c>
      <c r="D178" s="384"/>
      <c r="E178" s="385"/>
      <c r="F178" s="215"/>
      <c r="G178" s="212"/>
      <c r="H178" s="202"/>
      <c r="I178" s="392">
        <f t="shared" si="32"/>
        <v>0</v>
      </c>
      <c r="J178" s="393"/>
      <c r="K178" s="17"/>
    </row>
    <row r="179" spans="2:11" x14ac:dyDescent="0.35">
      <c r="B179" s="13"/>
      <c r="C179" s="22"/>
      <c r="D179" s="23" t="s">
        <v>114</v>
      </c>
      <c r="E179" s="23"/>
      <c r="F179" s="23"/>
      <c r="G179" s="23"/>
      <c r="H179" s="23"/>
      <c r="I179" s="419">
        <f>SUM(I169:J178)</f>
        <v>0</v>
      </c>
      <c r="J179" s="419"/>
      <c r="K179" s="17"/>
    </row>
    <row r="180" spans="2:11" ht="12" customHeight="1" x14ac:dyDescent="0.35">
      <c r="B180" s="24"/>
      <c r="C180" s="88"/>
      <c r="D180" s="88"/>
      <c r="E180" s="88"/>
      <c r="F180" s="88"/>
      <c r="G180" s="88"/>
      <c r="H180" s="88"/>
      <c r="I180" s="88"/>
      <c r="J180" s="88"/>
      <c r="K180" s="26"/>
    </row>
    <row r="181" spans="2:11" ht="12" customHeight="1" x14ac:dyDescent="0.35">
      <c r="C181" s="1"/>
      <c r="D181" s="1"/>
      <c r="E181" s="1"/>
      <c r="F181" s="1"/>
      <c r="G181" s="1"/>
      <c r="H181" s="1"/>
      <c r="I181" s="1"/>
      <c r="J181" s="1"/>
      <c r="K181" s="1"/>
    </row>
    <row r="182" spans="2:11" ht="12" customHeight="1" x14ac:dyDescent="0.5">
      <c r="B182" s="9"/>
      <c r="C182" s="10"/>
      <c r="D182" s="11"/>
      <c r="E182" s="10"/>
      <c r="F182" s="10"/>
      <c r="G182" s="10"/>
      <c r="H182" s="10"/>
      <c r="I182" s="10"/>
      <c r="J182" s="10"/>
      <c r="K182" s="12"/>
    </row>
    <row r="183" spans="2:11" ht="15.5" x14ac:dyDescent="0.35">
      <c r="B183" s="13"/>
      <c r="C183" s="59"/>
      <c r="D183" s="60" t="s">
        <v>10</v>
      </c>
      <c r="E183" s="61"/>
      <c r="F183" s="61"/>
      <c r="G183" s="61"/>
      <c r="H183" s="61"/>
      <c r="I183" s="61"/>
      <c r="J183" s="65">
        <f>I94</f>
        <v>0</v>
      </c>
      <c r="K183" s="17"/>
    </row>
    <row r="184" spans="2:11" ht="6" customHeight="1" x14ac:dyDescent="0.35">
      <c r="B184" s="13"/>
      <c r="C184" s="20"/>
      <c r="D184" s="20"/>
      <c r="E184" s="20"/>
      <c r="F184" s="20"/>
      <c r="G184" s="20"/>
      <c r="H184" s="20"/>
      <c r="I184" s="20"/>
      <c r="J184" s="21"/>
      <c r="K184" s="17"/>
    </row>
    <row r="185" spans="2:11" ht="15.5" x14ac:dyDescent="0.35">
      <c r="B185" s="13"/>
      <c r="C185" s="59"/>
      <c r="D185" s="60" t="s">
        <v>103</v>
      </c>
      <c r="E185" s="61"/>
      <c r="F185" s="61"/>
      <c r="G185" s="61"/>
      <c r="H185" s="61"/>
      <c r="I185" s="61"/>
      <c r="J185" s="65">
        <f>I128</f>
        <v>0</v>
      </c>
      <c r="K185" s="17"/>
    </row>
    <row r="186" spans="2:11" ht="6" customHeight="1" x14ac:dyDescent="0.35">
      <c r="B186" s="13"/>
      <c r="C186" s="20"/>
      <c r="D186" s="20"/>
      <c r="E186" s="20"/>
      <c r="F186" s="20"/>
      <c r="G186" s="20"/>
      <c r="H186" s="20"/>
      <c r="I186" s="20"/>
      <c r="J186" s="21"/>
      <c r="K186" s="17"/>
    </row>
    <row r="187" spans="2:11" ht="15.5" x14ac:dyDescent="0.35">
      <c r="B187" s="120"/>
      <c r="C187" s="121"/>
      <c r="D187" s="60" t="s">
        <v>107</v>
      </c>
      <c r="E187" s="121"/>
      <c r="F187" s="121"/>
      <c r="G187" s="121"/>
      <c r="H187" s="121"/>
      <c r="I187" s="121"/>
      <c r="J187" s="65">
        <f>I145</f>
        <v>0</v>
      </c>
      <c r="K187" s="122"/>
    </row>
    <row r="188" spans="2:11" ht="6" customHeight="1" x14ac:dyDescent="0.35">
      <c r="B188" s="120"/>
      <c r="C188" s="124"/>
      <c r="D188" s="124"/>
      <c r="E188" s="124"/>
      <c r="F188" s="124"/>
      <c r="G188" s="124"/>
      <c r="H188" s="124"/>
      <c r="I188" s="124"/>
      <c r="J188" s="21"/>
      <c r="K188" s="122"/>
    </row>
    <row r="189" spans="2:11" ht="15.5" x14ac:dyDescent="0.35">
      <c r="B189" s="120"/>
      <c r="C189" s="121"/>
      <c r="D189" s="60" t="s">
        <v>111</v>
      </c>
      <c r="E189" s="121"/>
      <c r="F189" s="121"/>
      <c r="G189" s="121"/>
      <c r="H189" s="121"/>
      <c r="I189" s="121"/>
      <c r="J189" s="65">
        <f>I162</f>
        <v>0</v>
      </c>
      <c r="K189" s="122"/>
    </row>
    <row r="190" spans="2:11" ht="6" customHeight="1" x14ac:dyDescent="0.35">
      <c r="B190" s="13"/>
      <c r="C190" s="20"/>
      <c r="D190" s="117"/>
      <c r="E190" s="20"/>
      <c r="F190" s="20"/>
      <c r="G190" s="20"/>
      <c r="H190" s="20"/>
      <c r="I190" s="20"/>
      <c r="J190" s="118"/>
      <c r="K190" s="17"/>
    </row>
    <row r="191" spans="2:11" ht="15.5" x14ac:dyDescent="0.35">
      <c r="B191" s="120"/>
      <c r="C191" s="121"/>
      <c r="D191" s="60" t="s">
        <v>114</v>
      </c>
      <c r="E191" s="121"/>
      <c r="F191" s="121"/>
      <c r="G191" s="121"/>
      <c r="H191" s="121"/>
      <c r="I191" s="121"/>
      <c r="J191" s="65">
        <f>I179</f>
        <v>0</v>
      </c>
      <c r="K191" s="122"/>
    </row>
    <row r="192" spans="2:11" ht="6" customHeight="1" x14ac:dyDescent="0.35">
      <c r="B192" s="13"/>
      <c r="C192" s="20"/>
      <c r="D192" s="20"/>
      <c r="E192" s="20"/>
      <c r="F192" s="20"/>
      <c r="G192" s="20"/>
      <c r="H192" s="20"/>
      <c r="I192" s="20"/>
      <c r="J192" s="118"/>
      <c r="K192" s="17"/>
    </row>
    <row r="193" spans="2:11" ht="15.5" x14ac:dyDescent="0.35">
      <c r="B193" s="13"/>
      <c r="C193" s="62"/>
      <c r="D193" s="63" t="s">
        <v>115</v>
      </c>
      <c r="E193" s="64"/>
      <c r="F193" s="64"/>
      <c r="G193" s="64"/>
      <c r="H193" s="64"/>
      <c r="I193" s="64"/>
      <c r="J193" s="66">
        <f>J183+J185+J187+J189+J191</f>
        <v>0</v>
      </c>
      <c r="K193" s="17"/>
    </row>
    <row r="194" spans="2:11" ht="12" customHeight="1" x14ac:dyDescent="0.35">
      <c r="B194" s="24"/>
      <c r="C194" s="25"/>
      <c r="D194" s="25"/>
      <c r="E194" s="25"/>
      <c r="F194" s="25"/>
      <c r="G194" s="25"/>
      <c r="H194" s="25"/>
      <c r="I194" s="25"/>
      <c r="J194" s="25"/>
      <c r="K194" s="26"/>
    </row>
    <row r="195" spans="2:11" ht="12" customHeight="1" x14ac:dyDescent="0.35"/>
    <row r="196" spans="2:11" ht="21" x14ac:dyDescent="0.5">
      <c r="B196" s="33"/>
      <c r="C196" s="34"/>
      <c r="D196" s="35" t="s">
        <v>116</v>
      </c>
      <c r="E196" s="34"/>
      <c r="F196" s="34"/>
      <c r="G196" s="34"/>
      <c r="H196" s="34"/>
      <c r="I196" s="34"/>
      <c r="J196" s="34"/>
      <c r="K196" s="36"/>
    </row>
    <row r="197" spans="2:11" ht="12" customHeight="1" x14ac:dyDescent="0.35"/>
    <row r="198" spans="2:11" ht="12" customHeight="1" x14ac:dyDescent="0.5">
      <c r="B198" s="9"/>
      <c r="C198" s="10"/>
      <c r="D198" s="11"/>
      <c r="E198" s="10"/>
      <c r="F198" s="10"/>
      <c r="G198" s="10"/>
      <c r="H198" s="10"/>
      <c r="I198" s="10"/>
      <c r="J198" s="10"/>
      <c r="K198" s="12"/>
    </row>
    <row r="199" spans="2:11" ht="15.5" x14ac:dyDescent="0.35">
      <c r="B199" s="13"/>
      <c r="C199" s="14"/>
      <c r="D199" s="15" t="s">
        <v>117</v>
      </c>
      <c r="E199" s="16"/>
      <c r="F199" s="16"/>
      <c r="G199" s="16"/>
      <c r="H199" s="16"/>
      <c r="I199" s="16"/>
      <c r="J199" s="16"/>
      <c r="K199" s="17"/>
    </row>
    <row r="200" spans="2:11" x14ac:dyDescent="0.35">
      <c r="B200" s="13"/>
      <c r="C200" s="20"/>
      <c r="D200" s="19" t="s">
        <v>118</v>
      </c>
      <c r="E200" s="389" t="str">
        <f>IF(D202="Personal Vehicle","*See References tab for mileage reimbursement resource",IF(D204="Personal Vehicle","*See References tab for mileage reimbursement resource",IF(D206="Personal Vehicle","*See References tab for mileage reimbursement resource",IF(D208="Personal Vehicle","*See References tab for mileage reimbursement resource",IF(D210="Personal Vehicle","*See References tab for mileage reimbursement resource"," ")))))</f>
        <v xml:space="preserve"> </v>
      </c>
      <c r="F200" s="389"/>
      <c r="G200" s="389"/>
      <c r="H200" s="389"/>
      <c r="I200" s="389"/>
      <c r="J200" s="389"/>
      <c r="K200" s="17"/>
    </row>
    <row r="201" spans="2:11" x14ac:dyDescent="0.35">
      <c r="B201" s="13"/>
      <c r="C201" s="43"/>
      <c r="D201" s="338" t="s">
        <v>119</v>
      </c>
      <c r="E201" s="67"/>
      <c r="F201" s="67"/>
      <c r="G201" s="67"/>
      <c r="H201" s="67"/>
      <c r="I201" s="67"/>
      <c r="J201" s="68"/>
      <c r="K201" s="17"/>
    </row>
    <row r="202" spans="2:11" x14ac:dyDescent="0.35">
      <c r="B202" s="13"/>
      <c r="C202" s="386">
        <v>1</v>
      </c>
      <c r="D202" s="387" t="s">
        <v>37</v>
      </c>
      <c r="E202" s="41" t="str">
        <f>VLOOKUP(D202,Lists!B4:H11,2,FALSE)</f>
        <v xml:space="preserve">   </v>
      </c>
      <c r="F202" s="41" t="str">
        <f>VLOOKUP(D202, Lists!B4:H11,3,FALSE)</f>
        <v xml:space="preserve">   </v>
      </c>
      <c r="G202" s="41" t="str">
        <f>VLOOKUP(D202, Lists!B4:H11, 4, FALSE)</f>
        <v xml:space="preserve">   </v>
      </c>
      <c r="H202" s="41" t="str">
        <f>VLOOKUP(D202, Lists!B4:H11, 5, FALSE)</f>
        <v xml:space="preserve">   </v>
      </c>
      <c r="I202" s="41" t="str">
        <f>VLOOKUP(D202, Lists!B4:H11, 6, FALSE)</f>
        <v xml:space="preserve">   </v>
      </c>
      <c r="J202" s="81" t="str">
        <f>VLOOKUP(D202, Lists!B4:H11, 7, FALSE)</f>
        <v xml:space="preserve">   </v>
      </c>
      <c r="K202" s="17"/>
    </row>
    <row r="203" spans="2:11" x14ac:dyDescent="0.35">
      <c r="B203" s="13"/>
      <c r="C203" s="381"/>
      <c r="D203" s="388"/>
      <c r="E203" s="283"/>
      <c r="F203" s="283"/>
      <c r="G203" s="218"/>
      <c r="H203" s="220"/>
      <c r="I203" s="219"/>
      <c r="J203" s="53">
        <f>G203*H203*I203</f>
        <v>0</v>
      </c>
      <c r="K203" s="17"/>
    </row>
    <row r="204" spans="2:11" x14ac:dyDescent="0.35">
      <c r="B204" s="13"/>
      <c r="C204" s="380">
        <v>2</v>
      </c>
      <c r="D204" s="382" t="s">
        <v>37</v>
      </c>
      <c r="E204" s="82" t="str">
        <f>VLOOKUP(D204, Lists!B4:H11, 2, FALSE)</f>
        <v xml:space="preserve">   </v>
      </c>
      <c r="F204" s="82" t="str">
        <f>VLOOKUP(D204, Lists!B4:H11, 3, FALSE)</f>
        <v xml:space="preserve">   </v>
      </c>
      <c r="G204" s="82" t="str">
        <f>VLOOKUP(D204, Lists!B4:H11, 4, FALSE)</f>
        <v xml:space="preserve">   </v>
      </c>
      <c r="H204" s="82" t="str">
        <f>VLOOKUP(D204, Lists!B4:H11, 5, FALSE)</f>
        <v xml:space="preserve">   </v>
      </c>
      <c r="I204" s="82" t="str">
        <f>VLOOKUP(D204, Lists!B4:H11, 6, FALSE)</f>
        <v xml:space="preserve">   </v>
      </c>
      <c r="J204" s="83" t="str">
        <f>VLOOKUP(D204, Lists!B4:H11, 7, FALSE)</f>
        <v xml:space="preserve">   </v>
      </c>
      <c r="K204" s="17"/>
    </row>
    <row r="205" spans="2:11" x14ac:dyDescent="0.35">
      <c r="B205" s="13"/>
      <c r="C205" s="381"/>
      <c r="D205" s="383"/>
      <c r="E205" s="283"/>
      <c r="F205" s="283"/>
      <c r="G205" s="218"/>
      <c r="H205" s="219"/>
      <c r="I205" s="219"/>
      <c r="J205" s="53">
        <f>G205*H205*I205</f>
        <v>0</v>
      </c>
      <c r="K205" s="17"/>
    </row>
    <row r="206" spans="2:11" x14ac:dyDescent="0.35">
      <c r="B206" s="13"/>
      <c r="C206" s="380">
        <v>3</v>
      </c>
      <c r="D206" s="382" t="s">
        <v>37</v>
      </c>
      <c r="E206" s="82" t="str">
        <f>VLOOKUP(D206, Lists!B4:H11, 2, FALSE)</f>
        <v xml:space="preserve">   </v>
      </c>
      <c r="F206" s="82" t="str">
        <f>VLOOKUP(D206, Lists!B4:H11, 3, FALSE)</f>
        <v xml:space="preserve">   </v>
      </c>
      <c r="G206" s="82" t="str">
        <f>VLOOKUP(D206, Lists!B4:H11, 4, FALSE)</f>
        <v xml:space="preserve">   </v>
      </c>
      <c r="H206" s="82" t="str">
        <f>VLOOKUP(D206, Lists!B4:H11, 5, FALSE)</f>
        <v xml:space="preserve">   </v>
      </c>
      <c r="I206" s="82" t="str">
        <f>VLOOKUP(D206, Lists!B4:H11, 6, FALSE)</f>
        <v xml:space="preserve">   </v>
      </c>
      <c r="J206" s="83" t="str">
        <f>VLOOKUP(D206,  Lists!B4:H11, 7, FALSE)</f>
        <v xml:space="preserve">   </v>
      </c>
      <c r="K206" s="17"/>
    </row>
    <row r="207" spans="2:11" x14ac:dyDescent="0.35">
      <c r="B207" s="13"/>
      <c r="C207" s="381"/>
      <c r="D207" s="383"/>
      <c r="E207" s="283"/>
      <c r="F207" s="283"/>
      <c r="G207" s="218"/>
      <c r="H207" s="219"/>
      <c r="I207" s="219"/>
      <c r="J207" s="53">
        <f>G207*H207*I207</f>
        <v>0</v>
      </c>
      <c r="K207" s="17"/>
    </row>
    <row r="208" spans="2:11" x14ac:dyDescent="0.35">
      <c r="B208" s="13"/>
      <c r="C208" s="380">
        <v>4</v>
      </c>
      <c r="D208" s="382" t="s">
        <v>37</v>
      </c>
      <c r="E208" s="82" t="str">
        <f>VLOOKUP(D208, Lists!B4:H11, 2, FALSE)</f>
        <v xml:space="preserve">   </v>
      </c>
      <c r="F208" s="82" t="str">
        <f>VLOOKUP(D208, Lists!B4:H11, 3, FALSE)</f>
        <v xml:space="preserve">   </v>
      </c>
      <c r="G208" s="82" t="str">
        <f>VLOOKUP(D208, Lists!B4:H11, 4, FALSE)</f>
        <v xml:space="preserve">   </v>
      </c>
      <c r="H208" s="82" t="str">
        <f>VLOOKUP(D208, Lists!B4:H11, 5, FALSE)</f>
        <v xml:space="preserve">   </v>
      </c>
      <c r="I208" s="82" t="str">
        <f>VLOOKUP(D208, Lists!B4:H11, 6, FALSE)</f>
        <v xml:space="preserve">   </v>
      </c>
      <c r="J208" s="83" t="str">
        <f>VLOOKUP(D208, Lists!B4:H11, 7, FALSE)</f>
        <v xml:space="preserve">   </v>
      </c>
      <c r="K208" s="17"/>
    </row>
    <row r="209" spans="2:11" x14ac:dyDescent="0.35">
      <c r="B209" s="13"/>
      <c r="C209" s="381"/>
      <c r="D209" s="383"/>
      <c r="E209" s="283"/>
      <c r="F209" s="283"/>
      <c r="G209" s="218"/>
      <c r="H209" s="219"/>
      <c r="I209" s="219"/>
      <c r="J209" s="53">
        <f>G209*H209*I209</f>
        <v>0</v>
      </c>
      <c r="K209" s="17"/>
    </row>
    <row r="210" spans="2:11" x14ac:dyDescent="0.35">
      <c r="B210" s="13"/>
      <c r="C210" s="380">
        <v>5</v>
      </c>
      <c r="D210" s="382" t="s">
        <v>37</v>
      </c>
      <c r="E210" s="82" t="str">
        <f>VLOOKUP(D210, Lists!B4:H11, 2, FALSE)</f>
        <v xml:space="preserve">   </v>
      </c>
      <c r="F210" s="82" t="str">
        <f>VLOOKUP(D210, Lists!B4:H11, 3, FALSE)</f>
        <v xml:space="preserve">   </v>
      </c>
      <c r="G210" s="82" t="str">
        <f>VLOOKUP(D210, Lists!B4:H11, 4, FALSE)</f>
        <v xml:space="preserve">   </v>
      </c>
      <c r="H210" s="82" t="str">
        <f>VLOOKUP(D210, Lists!B4:H11, 5, FALSE)</f>
        <v xml:space="preserve">   </v>
      </c>
      <c r="I210" s="82" t="str">
        <f>VLOOKUP(D210, Lists!B4:H11, 6, FALSE)</f>
        <v xml:space="preserve">   </v>
      </c>
      <c r="J210" s="83" t="str">
        <f>VLOOKUP(D210, Lists!B4:H11, 7, FALSE)</f>
        <v xml:space="preserve">   </v>
      </c>
      <c r="K210" s="17"/>
    </row>
    <row r="211" spans="2:11" x14ac:dyDescent="0.35">
      <c r="B211" s="13"/>
      <c r="C211" s="381"/>
      <c r="D211" s="383"/>
      <c r="E211" s="283"/>
      <c r="F211" s="283"/>
      <c r="G211" s="218"/>
      <c r="H211" s="219"/>
      <c r="I211" s="219"/>
      <c r="J211" s="53">
        <f>G211*H211*I211</f>
        <v>0</v>
      </c>
      <c r="K211" s="17"/>
    </row>
    <row r="212" spans="2:11" x14ac:dyDescent="0.35">
      <c r="B212" s="13"/>
      <c r="C212" s="255"/>
      <c r="D212" s="23" t="s">
        <v>120</v>
      </c>
      <c r="E212" s="22"/>
      <c r="F212" s="22"/>
      <c r="G212" s="22"/>
      <c r="H212" s="22"/>
      <c r="I212" s="22"/>
      <c r="J212" s="58">
        <f>SUM(J203,J205,J207,J209,J211)</f>
        <v>0</v>
      </c>
      <c r="K212" s="17"/>
    </row>
    <row r="213" spans="2:11" x14ac:dyDescent="0.35">
      <c r="B213" s="13"/>
      <c r="C213" s="20"/>
      <c r="D213" s="19" t="s">
        <v>121</v>
      </c>
      <c r="E213" s="20"/>
      <c r="F213" s="20"/>
      <c r="G213" s="20"/>
      <c r="H213" s="20"/>
      <c r="I213" s="20"/>
      <c r="J213" s="20"/>
      <c r="K213" s="17"/>
    </row>
    <row r="214" spans="2:11" ht="3.65" customHeight="1" x14ac:dyDescent="0.35">
      <c r="B214" s="51"/>
      <c r="C214" s="47"/>
      <c r="D214" s="335"/>
      <c r="E214" s="48"/>
      <c r="F214" s="335"/>
      <c r="G214" s="398"/>
      <c r="H214" s="398"/>
      <c r="I214" s="48"/>
      <c r="J214" s="49"/>
      <c r="K214" s="17"/>
    </row>
    <row r="215" spans="2:11" x14ac:dyDescent="0.35">
      <c r="B215" s="51"/>
      <c r="C215" s="71"/>
      <c r="D215" s="91" t="s">
        <v>122</v>
      </c>
      <c r="E215" s="228"/>
      <c r="F215" s="91" t="s">
        <v>123</v>
      </c>
      <c r="G215" s="399"/>
      <c r="H215" s="399"/>
      <c r="I215" s="38"/>
      <c r="J215" s="50"/>
      <c r="K215" s="17"/>
    </row>
    <row r="216" spans="2:11" ht="6" customHeight="1" x14ac:dyDescent="0.35">
      <c r="B216" s="51"/>
      <c r="C216" s="71"/>
      <c r="D216" s="39"/>
      <c r="E216" s="38"/>
      <c r="F216" s="73"/>
      <c r="G216" s="74"/>
      <c r="H216" s="74"/>
      <c r="I216" s="38"/>
      <c r="J216" s="50"/>
      <c r="K216" s="17"/>
    </row>
    <row r="217" spans="2:11" x14ac:dyDescent="0.35">
      <c r="B217" s="51"/>
      <c r="C217" s="71"/>
      <c r="D217" s="39" t="s">
        <v>124</v>
      </c>
      <c r="E217" s="39" t="s">
        <v>125</v>
      </c>
      <c r="F217" s="39" t="s">
        <v>126</v>
      </c>
      <c r="G217" s="421" t="s">
        <v>127</v>
      </c>
      <c r="H217" s="421"/>
      <c r="I217" s="39" t="s">
        <v>23</v>
      </c>
      <c r="J217" s="75" t="s">
        <v>9</v>
      </c>
      <c r="K217" s="17"/>
    </row>
    <row r="218" spans="2:11" x14ac:dyDescent="0.35">
      <c r="B218" s="51"/>
      <c r="C218" s="76">
        <v>1</v>
      </c>
      <c r="D218" s="208"/>
      <c r="E218" s="208"/>
      <c r="F218" s="207"/>
      <c r="G218" s="401"/>
      <c r="H218" s="402"/>
      <c r="I218" s="207"/>
      <c r="J218" s="53">
        <f>(((D218*(G218+1.5))+(E218*F218))*G215)*I218</f>
        <v>0</v>
      </c>
      <c r="K218" s="17"/>
    </row>
    <row r="219" spans="2:11" ht="3.65" customHeight="1" x14ac:dyDescent="0.35">
      <c r="B219" s="51"/>
      <c r="C219" s="47"/>
      <c r="D219" s="335"/>
      <c r="E219" s="67"/>
      <c r="F219" s="335"/>
      <c r="G219" s="398"/>
      <c r="H219" s="398"/>
      <c r="I219" s="48"/>
      <c r="J219" s="49"/>
      <c r="K219" s="17"/>
    </row>
    <row r="220" spans="2:11" x14ac:dyDescent="0.35">
      <c r="B220" s="51"/>
      <c r="C220" s="71"/>
      <c r="D220" s="91" t="s">
        <v>122</v>
      </c>
      <c r="E220" s="228"/>
      <c r="F220" s="91" t="s">
        <v>123</v>
      </c>
      <c r="G220" s="399"/>
      <c r="H220" s="399"/>
      <c r="I220" s="38"/>
      <c r="J220" s="50"/>
      <c r="K220" s="17"/>
    </row>
    <row r="221" spans="2:11" ht="6" customHeight="1" x14ac:dyDescent="0.35">
      <c r="B221" s="51"/>
      <c r="C221" s="71"/>
      <c r="D221" s="39"/>
      <c r="E221" s="38"/>
      <c r="F221" s="73"/>
      <c r="G221" s="74"/>
      <c r="H221" s="74"/>
      <c r="I221" s="38"/>
      <c r="J221" s="50"/>
      <c r="K221" s="17"/>
    </row>
    <row r="222" spans="2:11" x14ac:dyDescent="0.35">
      <c r="B222" s="51"/>
      <c r="C222" s="71"/>
      <c r="D222" s="39" t="s">
        <v>124</v>
      </c>
      <c r="E222" s="39" t="s">
        <v>125</v>
      </c>
      <c r="F222" s="39" t="s">
        <v>126</v>
      </c>
      <c r="G222" s="421" t="s">
        <v>127</v>
      </c>
      <c r="H222" s="421"/>
      <c r="I222" s="39" t="s">
        <v>23</v>
      </c>
      <c r="J222" s="75" t="s">
        <v>9</v>
      </c>
      <c r="K222" s="17"/>
    </row>
    <row r="223" spans="2:11" x14ac:dyDescent="0.35">
      <c r="B223" s="51"/>
      <c r="C223" s="76">
        <v>2</v>
      </c>
      <c r="D223" s="208"/>
      <c r="E223" s="208"/>
      <c r="F223" s="207"/>
      <c r="G223" s="401"/>
      <c r="H223" s="402"/>
      <c r="I223" s="207"/>
      <c r="J223" s="53">
        <f>(((D223*(G223+1.5))+(E223*F223))*G220)*I223</f>
        <v>0</v>
      </c>
      <c r="K223" s="17"/>
    </row>
    <row r="224" spans="2:11" ht="3.65" customHeight="1" x14ac:dyDescent="0.35">
      <c r="B224" s="51"/>
      <c r="C224" s="47"/>
      <c r="D224" s="335"/>
      <c r="E224" s="67"/>
      <c r="F224" s="335"/>
      <c r="G224" s="398"/>
      <c r="H224" s="398"/>
      <c r="I224" s="48"/>
      <c r="J224" s="49"/>
      <c r="K224" s="17"/>
    </row>
    <row r="225" spans="2:11" x14ac:dyDescent="0.35">
      <c r="B225" s="51"/>
      <c r="C225" s="71"/>
      <c r="D225" s="91" t="s">
        <v>122</v>
      </c>
      <c r="E225" s="228"/>
      <c r="F225" s="91" t="s">
        <v>123</v>
      </c>
      <c r="G225" s="399"/>
      <c r="H225" s="399"/>
      <c r="I225" s="38"/>
      <c r="J225" s="50"/>
      <c r="K225" s="17"/>
    </row>
    <row r="226" spans="2:11" ht="6" customHeight="1" x14ac:dyDescent="0.35">
      <c r="B226" s="51"/>
      <c r="C226" s="71"/>
      <c r="D226" s="39"/>
      <c r="E226" s="38"/>
      <c r="F226" s="73"/>
      <c r="G226" s="74"/>
      <c r="H226" s="74"/>
      <c r="I226" s="38"/>
      <c r="J226" s="50"/>
      <c r="K226" s="17"/>
    </row>
    <row r="227" spans="2:11" x14ac:dyDescent="0.35">
      <c r="B227" s="51"/>
      <c r="C227" s="71"/>
      <c r="D227" s="39" t="s">
        <v>124</v>
      </c>
      <c r="E227" s="39" t="s">
        <v>125</v>
      </c>
      <c r="F227" s="39" t="s">
        <v>126</v>
      </c>
      <c r="G227" s="421" t="s">
        <v>127</v>
      </c>
      <c r="H227" s="421"/>
      <c r="I227" s="39" t="s">
        <v>23</v>
      </c>
      <c r="J227" s="75" t="s">
        <v>9</v>
      </c>
      <c r="K227" s="17"/>
    </row>
    <row r="228" spans="2:11" x14ac:dyDescent="0.35">
      <c r="B228" s="51"/>
      <c r="C228" s="76">
        <v>3</v>
      </c>
      <c r="D228" s="208"/>
      <c r="E228" s="208"/>
      <c r="F228" s="207"/>
      <c r="G228" s="401"/>
      <c r="H228" s="402"/>
      <c r="I228" s="207"/>
      <c r="J228" s="53">
        <f>(((D228*(G228+1.5))+(E228*F228))*G225)*I228</f>
        <v>0</v>
      </c>
      <c r="K228" s="17"/>
    </row>
    <row r="229" spans="2:11" x14ac:dyDescent="0.35">
      <c r="B229" s="51"/>
      <c r="C229" s="22"/>
      <c r="D229" s="23" t="s">
        <v>128</v>
      </c>
      <c r="E229" s="23"/>
      <c r="F229" s="23"/>
      <c r="G229" s="23"/>
      <c r="H229" s="23"/>
      <c r="I229" s="23"/>
      <c r="J229" s="58">
        <f>SUM(J218,J223,J228)</f>
        <v>0</v>
      </c>
      <c r="K229" s="17"/>
    </row>
    <row r="230" spans="2:11" x14ac:dyDescent="0.35">
      <c r="B230" s="51"/>
      <c r="C230" s="20"/>
      <c r="D230" s="19" t="s">
        <v>129</v>
      </c>
      <c r="E230" s="20"/>
      <c r="F230" s="20"/>
      <c r="G230" s="20"/>
      <c r="H230" s="20"/>
      <c r="I230" s="20"/>
      <c r="J230" s="20"/>
      <c r="K230" s="17"/>
    </row>
    <row r="231" spans="2:11" x14ac:dyDescent="0.35">
      <c r="B231" s="51"/>
      <c r="C231" s="47"/>
      <c r="D231" s="420" t="s">
        <v>130</v>
      </c>
      <c r="E231" s="420"/>
      <c r="F231" s="222" t="s">
        <v>131</v>
      </c>
      <c r="G231" s="222" t="s">
        <v>8</v>
      </c>
      <c r="H231" s="222"/>
      <c r="I231" s="222"/>
      <c r="J231" s="77" t="s">
        <v>9</v>
      </c>
      <c r="K231" s="17"/>
    </row>
    <row r="232" spans="2:11" x14ac:dyDescent="0.35">
      <c r="B232" s="51"/>
      <c r="C232" s="80">
        <v>1</v>
      </c>
      <c r="D232" s="404" t="s">
        <v>132</v>
      </c>
      <c r="E232" s="405"/>
      <c r="F232" s="223"/>
      <c r="G232" s="211"/>
      <c r="H232" s="211"/>
      <c r="I232" s="211"/>
      <c r="J232" s="79">
        <f>F232*G232</f>
        <v>0</v>
      </c>
      <c r="K232" s="17"/>
    </row>
    <row r="233" spans="2:11" x14ac:dyDescent="0.35">
      <c r="B233" s="51"/>
      <c r="C233" s="7">
        <v>2</v>
      </c>
      <c r="D233" s="350" t="s">
        <v>133</v>
      </c>
      <c r="E233" s="351"/>
      <c r="F233" s="225"/>
      <c r="G233" s="337"/>
      <c r="H233" s="337"/>
      <c r="I233" s="337"/>
      <c r="J233" s="44">
        <f>F233*G233</f>
        <v>0</v>
      </c>
      <c r="K233" s="17"/>
    </row>
    <row r="234" spans="2:11" x14ac:dyDescent="0.35">
      <c r="B234" s="51"/>
      <c r="C234" s="7">
        <v>3</v>
      </c>
      <c r="D234" s="350"/>
      <c r="E234" s="351"/>
      <c r="F234" s="225"/>
      <c r="G234" s="337"/>
      <c r="H234" s="337"/>
      <c r="I234" s="337"/>
      <c r="J234" s="44">
        <f>F234*G234</f>
        <v>0</v>
      </c>
      <c r="K234" s="17"/>
    </row>
    <row r="235" spans="2:11" x14ac:dyDescent="0.35">
      <c r="B235" s="51"/>
      <c r="C235" s="7">
        <v>4</v>
      </c>
      <c r="D235" s="404"/>
      <c r="E235" s="405"/>
      <c r="F235" s="225"/>
      <c r="G235" s="337"/>
      <c r="H235" s="337"/>
      <c r="I235" s="337"/>
      <c r="J235" s="44">
        <f>F235*G235</f>
        <v>0</v>
      </c>
      <c r="K235" s="17"/>
    </row>
    <row r="236" spans="2:11" x14ac:dyDescent="0.35">
      <c r="B236" s="51"/>
      <c r="C236" s="7">
        <v>5</v>
      </c>
      <c r="D236" s="350"/>
      <c r="E236" s="351"/>
      <c r="F236" s="225"/>
      <c r="G236" s="337"/>
      <c r="H236" s="337"/>
      <c r="I236" s="337"/>
      <c r="J236" s="44">
        <f t="shared" ref="J236:J241" si="33">F236*G236</f>
        <v>0</v>
      </c>
      <c r="K236" s="17"/>
    </row>
    <row r="237" spans="2:11" x14ac:dyDescent="0.35">
      <c r="B237" s="51"/>
      <c r="C237" s="7">
        <v>6</v>
      </c>
      <c r="D237" s="350"/>
      <c r="E237" s="351"/>
      <c r="F237" s="225"/>
      <c r="G237" s="337"/>
      <c r="H237" s="337"/>
      <c r="I237" s="337"/>
      <c r="J237" s="44">
        <f t="shared" si="33"/>
        <v>0</v>
      </c>
      <c r="K237" s="17"/>
    </row>
    <row r="238" spans="2:11" x14ac:dyDescent="0.35">
      <c r="B238" s="51"/>
      <c r="C238" s="7">
        <v>7</v>
      </c>
      <c r="D238" s="404"/>
      <c r="E238" s="405"/>
      <c r="F238" s="225"/>
      <c r="G238" s="337"/>
      <c r="H238" s="337"/>
      <c r="I238" s="337"/>
      <c r="J238" s="44">
        <f t="shared" si="33"/>
        <v>0</v>
      </c>
      <c r="K238" s="17"/>
    </row>
    <row r="239" spans="2:11" x14ac:dyDescent="0.35">
      <c r="B239" s="51"/>
      <c r="C239" s="7">
        <v>8</v>
      </c>
      <c r="D239" s="350"/>
      <c r="E239" s="351"/>
      <c r="F239" s="225"/>
      <c r="G239" s="337"/>
      <c r="H239" s="337"/>
      <c r="I239" s="337"/>
      <c r="J239" s="44">
        <f t="shared" si="33"/>
        <v>0</v>
      </c>
      <c r="K239" s="17"/>
    </row>
    <row r="240" spans="2:11" x14ac:dyDescent="0.35">
      <c r="B240" s="51"/>
      <c r="C240" s="7">
        <v>9</v>
      </c>
      <c r="D240" s="350"/>
      <c r="E240" s="351"/>
      <c r="F240" s="225"/>
      <c r="G240" s="337"/>
      <c r="H240" s="337"/>
      <c r="I240" s="337"/>
      <c r="J240" s="44">
        <f t="shared" si="33"/>
        <v>0</v>
      </c>
      <c r="K240" s="17"/>
    </row>
    <row r="241" spans="2:11" x14ac:dyDescent="0.35">
      <c r="B241" s="51"/>
      <c r="C241" s="7">
        <v>10</v>
      </c>
      <c r="D241" s="404"/>
      <c r="E241" s="405"/>
      <c r="F241" s="225"/>
      <c r="G241" s="337"/>
      <c r="H241" s="337"/>
      <c r="I241" s="337"/>
      <c r="J241" s="44">
        <f t="shared" si="33"/>
        <v>0</v>
      </c>
      <c r="K241" s="17"/>
    </row>
    <row r="242" spans="2:11" x14ac:dyDescent="0.35">
      <c r="B242" s="51"/>
      <c r="C242" s="131"/>
      <c r="D242" s="23" t="s">
        <v>134</v>
      </c>
      <c r="E242" s="23"/>
      <c r="F242" s="23"/>
      <c r="G242" s="23"/>
      <c r="H242" s="23"/>
      <c r="I242" s="23"/>
      <c r="J242" s="58">
        <f>SUM(J232:J241)</f>
        <v>0</v>
      </c>
      <c r="K242" s="17"/>
    </row>
    <row r="243" spans="2:11" x14ac:dyDescent="0.35">
      <c r="B243" s="51"/>
      <c r="C243" s="20"/>
      <c r="D243" s="19" t="s">
        <v>135</v>
      </c>
      <c r="E243" s="20"/>
      <c r="F243" s="20"/>
      <c r="G243" s="20"/>
      <c r="H243" s="20"/>
      <c r="I243" s="20"/>
      <c r="J243" s="20"/>
      <c r="K243" s="17"/>
    </row>
    <row r="244" spans="2:11" x14ac:dyDescent="0.35">
      <c r="B244" s="51"/>
      <c r="C244" s="47"/>
      <c r="D244" s="333" t="s">
        <v>130</v>
      </c>
      <c r="E244" s="394" t="s">
        <v>136</v>
      </c>
      <c r="F244" s="394"/>
      <c r="G244" s="161" t="s">
        <v>137</v>
      </c>
      <c r="H244" s="163" t="s">
        <v>8</v>
      </c>
      <c r="I244" s="72"/>
      <c r="J244" s="77" t="s">
        <v>9</v>
      </c>
      <c r="K244" s="17"/>
    </row>
    <row r="245" spans="2:11" x14ac:dyDescent="0.35">
      <c r="B245" s="51"/>
      <c r="C245" s="80">
        <v>1</v>
      </c>
      <c r="D245" s="337" t="s">
        <v>138</v>
      </c>
      <c r="E245" s="395"/>
      <c r="F245" s="396"/>
      <c r="G245" s="225"/>
      <c r="H245" s="227"/>
      <c r="I245" s="339"/>
      <c r="J245" s="44">
        <f>G245*H245</f>
        <v>0</v>
      </c>
      <c r="K245" s="17"/>
    </row>
    <row r="246" spans="2:11" x14ac:dyDescent="0.35">
      <c r="B246" s="51"/>
      <c r="C246" s="7"/>
      <c r="D246" s="337"/>
      <c r="E246" s="397"/>
      <c r="F246" s="397"/>
      <c r="G246" s="225"/>
      <c r="H246" s="227"/>
      <c r="I246" s="339"/>
      <c r="J246" s="44">
        <f>G246*H246</f>
        <v>0</v>
      </c>
      <c r="K246" s="17"/>
    </row>
    <row r="247" spans="2:11" x14ac:dyDescent="0.35">
      <c r="B247" s="51"/>
      <c r="C247" s="22"/>
      <c r="D247" s="149" t="s">
        <v>139</v>
      </c>
      <c r="E247" s="266"/>
      <c r="F247" s="267"/>
      <c r="G247" s="266"/>
      <c r="H247" s="266"/>
      <c r="I247" s="266"/>
      <c r="J247" s="58">
        <f>SUM(J245:J246)</f>
        <v>0</v>
      </c>
      <c r="K247" s="17"/>
    </row>
    <row r="248" spans="2:11" ht="12" customHeight="1" x14ac:dyDescent="0.35">
      <c r="B248" s="51"/>
      <c r="C248" s="20"/>
      <c r="D248" s="20"/>
      <c r="E248" s="20"/>
      <c r="F248" s="20"/>
      <c r="G248" s="20"/>
      <c r="H248" s="20"/>
      <c r="I248" s="20"/>
      <c r="J248" s="20"/>
      <c r="K248" s="17"/>
    </row>
    <row r="249" spans="2:11" ht="12" customHeight="1" x14ac:dyDescent="0.35">
      <c r="B249" s="37"/>
      <c r="C249" s="52"/>
      <c r="D249" s="52"/>
      <c r="E249" s="52"/>
      <c r="F249" s="52"/>
      <c r="G249" s="52"/>
      <c r="H249" s="52"/>
      <c r="I249" s="52"/>
      <c r="J249" s="52"/>
      <c r="K249" s="52"/>
    </row>
    <row r="250" spans="2:11" ht="12" customHeight="1" x14ac:dyDescent="0.5">
      <c r="B250" s="9"/>
      <c r="C250" s="10"/>
      <c r="D250" s="11"/>
      <c r="E250" s="10"/>
      <c r="F250" s="10"/>
      <c r="G250" s="10"/>
      <c r="H250" s="10"/>
      <c r="I250" s="10"/>
      <c r="J250" s="10"/>
      <c r="K250" s="12"/>
    </row>
    <row r="251" spans="2:11" ht="15.5" x14ac:dyDescent="0.35">
      <c r="B251" s="13"/>
      <c r="C251" s="14"/>
      <c r="D251" s="15" t="s">
        <v>140</v>
      </c>
      <c r="E251" s="16"/>
      <c r="F251" s="16"/>
      <c r="G251" s="16"/>
      <c r="H251" s="16"/>
      <c r="I251" s="16"/>
      <c r="J251" s="16"/>
      <c r="K251" s="17"/>
    </row>
    <row r="252" spans="2:11" x14ac:dyDescent="0.35">
      <c r="B252" s="13"/>
      <c r="C252" s="20"/>
      <c r="D252" s="19" t="s">
        <v>141</v>
      </c>
      <c r="E252" s="20"/>
      <c r="F252" s="20"/>
      <c r="G252" s="20"/>
      <c r="H252" s="20"/>
      <c r="I252" s="20"/>
      <c r="J252" s="20"/>
      <c r="K252" s="17"/>
    </row>
    <row r="253" spans="2:11" x14ac:dyDescent="0.35">
      <c r="B253" s="13"/>
      <c r="C253" s="43"/>
      <c r="D253" s="338" t="s">
        <v>19</v>
      </c>
      <c r="E253" s="338" t="s">
        <v>20</v>
      </c>
      <c r="F253" s="338" t="s">
        <v>21</v>
      </c>
      <c r="G253" s="338" t="s">
        <v>22</v>
      </c>
      <c r="H253" s="338" t="s">
        <v>23</v>
      </c>
      <c r="I253" s="338"/>
      <c r="J253" s="336" t="s">
        <v>9</v>
      </c>
      <c r="K253" s="17"/>
    </row>
    <row r="254" spans="2:11" x14ac:dyDescent="0.35">
      <c r="B254" s="13"/>
      <c r="C254" s="69">
        <v>1</v>
      </c>
      <c r="D254" s="226"/>
      <c r="E254" s="337"/>
      <c r="F254" s="225"/>
      <c r="G254" s="227"/>
      <c r="H254" s="227"/>
      <c r="I254" s="55"/>
      <c r="J254" s="44">
        <f>F254*G254*H254</f>
        <v>0</v>
      </c>
      <c r="K254" s="17"/>
    </row>
    <row r="255" spans="2:11" x14ac:dyDescent="0.35">
      <c r="B255" s="13"/>
      <c r="C255" s="70">
        <v>2</v>
      </c>
      <c r="D255" s="226"/>
      <c r="E255" s="337"/>
      <c r="F255" s="225"/>
      <c r="G255" s="227"/>
      <c r="H255" s="227"/>
      <c r="I255" s="339"/>
      <c r="J255" s="44">
        <f t="shared" ref="J255:J258" si="34">F255*G255*H255</f>
        <v>0</v>
      </c>
      <c r="K255" s="17"/>
    </row>
    <row r="256" spans="2:11" x14ac:dyDescent="0.35">
      <c r="B256" s="13"/>
      <c r="C256" s="70">
        <v>3</v>
      </c>
      <c r="D256" s="226"/>
      <c r="E256" s="337"/>
      <c r="F256" s="225"/>
      <c r="G256" s="227"/>
      <c r="H256" s="227"/>
      <c r="I256" s="55"/>
      <c r="J256" s="44">
        <f>F256*G256*H256</f>
        <v>0</v>
      </c>
      <c r="K256" s="17"/>
    </row>
    <row r="257" spans="2:19" x14ac:dyDescent="0.35">
      <c r="B257" s="13"/>
      <c r="C257" s="70">
        <v>4</v>
      </c>
      <c r="D257" s="226"/>
      <c r="E257" s="337"/>
      <c r="F257" s="225"/>
      <c r="G257" s="227"/>
      <c r="H257" s="227"/>
      <c r="I257" s="339"/>
      <c r="J257" s="44">
        <f t="shared" si="34"/>
        <v>0</v>
      </c>
      <c r="K257" s="17"/>
    </row>
    <row r="258" spans="2:19" ht="29" x14ac:dyDescent="0.35">
      <c r="B258" s="13"/>
      <c r="C258" s="70">
        <v>5</v>
      </c>
      <c r="D258" s="226"/>
      <c r="E258" s="337"/>
      <c r="F258" s="225"/>
      <c r="G258" s="227"/>
      <c r="H258" s="227"/>
      <c r="I258" s="55"/>
      <c r="J258" s="44">
        <f t="shared" si="34"/>
        <v>0</v>
      </c>
      <c r="K258" s="17"/>
      <c r="S258" s="328" t="s">
        <v>142</v>
      </c>
    </row>
    <row r="259" spans="2:19" x14ac:dyDescent="0.35">
      <c r="B259" s="13"/>
      <c r="C259" s="255"/>
      <c r="D259" s="23" t="s">
        <v>143</v>
      </c>
      <c r="E259" s="22"/>
      <c r="F259" s="22"/>
      <c r="G259" s="22"/>
      <c r="H259" s="22"/>
      <c r="I259" s="22"/>
      <c r="J259" s="58">
        <f>SUM(J254:J258)</f>
        <v>0</v>
      </c>
      <c r="K259" s="17"/>
    </row>
    <row r="260" spans="2:19" x14ac:dyDescent="0.35">
      <c r="B260" s="13"/>
      <c r="C260" s="20"/>
      <c r="D260" s="19" t="s">
        <v>121</v>
      </c>
      <c r="E260" s="20"/>
      <c r="F260" s="20"/>
      <c r="G260" s="20"/>
      <c r="H260" s="20"/>
      <c r="I260" s="20"/>
      <c r="J260" s="20"/>
      <c r="K260" s="17"/>
    </row>
    <row r="261" spans="2:19" ht="3.65" customHeight="1" x14ac:dyDescent="0.35">
      <c r="B261" s="13"/>
      <c r="C261" s="47"/>
      <c r="D261" s="335"/>
      <c r="E261" s="67"/>
      <c r="F261" s="335"/>
      <c r="G261" s="398"/>
      <c r="H261" s="398"/>
      <c r="I261" s="48"/>
      <c r="J261" s="49"/>
      <c r="K261" s="17"/>
    </row>
    <row r="262" spans="2:19" x14ac:dyDescent="0.35">
      <c r="B262" s="13"/>
      <c r="C262" s="71"/>
      <c r="D262" s="91" t="s">
        <v>122</v>
      </c>
      <c r="E262" s="228"/>
      <c r="F262" s="91" t="s">
        <v>123</v>
      </c>
      <c r="G262" s="399"/>
      <c r="H262" s="399"/>
      <c r="I262" s="38"/>
      <c r="J262" s="50"/>
      <c r="K262" s="17"/>
    </row>
    <row r="263" spans="2:19" ht="6" customHeight="1" x14ac:dyDescent="0.35">
      <c r="B263" s="13"/>
      <c r="C263" s="71"/>
      <c r="D263" s="39"/>
      <c r="E263" s="38"/>
      <c r="F263" s="73"/>
      <c r="G263" s="74"/>
      <c r="H263" s="74"/>
      <c r="I263" s="38"/>
      <c r="J263" s="50"/>
      <c r="K263" s="17"/>
    </row>
    <row r="264" spans="2:19" x14ac:dyDescent="0.35">
      <c r="B264" s="13"/>
      <c r="C264" s="71"/>
      <c r="D264" s="39" t="s">
        <v>124</v>
      </c>
      <c r="E264" s="39" t="s">
        <v>125</v>
      </c>
      <c r="F264" s="39" t="s">
        <v>126</v>
      </c>
      <c r="G264" s="400" t="s">
        <v>127</v>
      </c>
      <c r="H264" s="400"/>
      <c r="I264" s="39" t="s">
        <v>23</v>
      </c>
      <c r="J264" s="75" t="s">
        <v>9</v>
      </c>
      <c r="K264" s="17"/>
    </row>
    <row r="265" spans="2:19" x14ac:dyDescent="0.35">
      <c r="B265" s="51"/>
      <c r="C265" s="76">
        <v>1</v>
      </c>
      <c r="D265" s="218"/>
      <c r="E265" s="218"/>
      <c r="F265" s="217"/>
      <c r="G265" s="401"/>
      <c r="H265" s="402"/>
      <c r="I265" s="217"/>
      <c r="J265" s="53">
        <f>((((D265*(G265+1.5))+(E265*F265))*G262)*I265)</f>
        <v>0</v>
      </c>
      <c r="K265" s="17"/>
    </row>
    <row r="266" spans="2:19" ht="3.65" customHeight="1" x14ac:dyDescent="0.35">
      <c r="B266" s="51"/>
      <c r="C266" s="47"/>
      <c r="D266" s="335"/>
      <c r="E266" s="67"/>
      <c r="F266" s="335"/>
      <c r="G266" s="398"/>
      <c r="H266" s="398"/>
      <c r="I266" s="48"/>
      <c r="J266" s="49"/>
      <c r="K266" s="17"/>
    </row>
    <row r="267" spans="2:19" x14ac:dyDescent="0.35">
      <c r="B267" s="51"/>
      <c r="C267" s="71"/>
      <c r="D267" s="91" t="s">
        <v>122</v>
      </c>
      <c r="E267" s="221"/>
      <c r="F267" s="91" t="s">
        <v>123</v>
      </c>
      <c r="G267" s="403"/>
      <c r="H267" s="403"/>
      <c r="I267" s="38"/>
      <c r="J267" s="50"/>
      <c r="K267" s="17"/>
    </row>
    <row r="268" spans="2:19" ht="6" customHeight="1" x14ac:dyDescent="0.35">
      <c r="B268" s="51"/>
      <c r="C268" s="71"/>
      <c r="D268" s="39"/>
      <c r="E268" s="38"/>
      <c r="F268" s="73"/>
      <c r="G268" s="74"/>
      <c r="H268" s="74"/>
      <c r="I268" s="38"/>
      <c r="J268" s="50"/>
      <c r="K268" s="17"/>
    </row>
    <row r="269" spans="2:19" x14ac:dyDescent="0.35">
      <c r="B269" s="51"/>
      <c r="C269" s="71"/>
      <c r="D269" s="39" t="s">
        <v>124</v>
      </c>
      <c r="E269" s="39" t="s">
        <v>125</v>
      </c>
      <c r="F269" s="39" t="s">
        <v>126</v>
      </c>
      <c r="G269" s="400" t="s">
        <v>127</v>
      </c>
      <c r="H269" s="400"/>
      <c r="I269" s="39" t="s">
        <v>23</v>
      </c>
      <c r="J269" s="75" t="s">
        <v>9</v>
      </c>
      <c r="K269" s="17"/>
    </row>
    <row r="270" spans="2:19" x14ac:dyDescent="0.35">
      <c r="B270" s="51"/>
      <c r="C270" s="76">
        <v>2</v>
      </c>
      <c r="D270" s="208"/>
      <c r="E270" s="208"/>
      <c r="F270" s="207"/>
      <c r="G270" s="401"/>
      <c r="H270" s="402"/>
      <c r="I270" s="207"/>
      <c r="J270" s="53">
        <f>((((D270*(G270+1.5))+(E270*F270))*G267)*I270)</f>
        <v>0</v>
      </c>
      <c r="K270" s="17"/>
    </row>
    <row r="271" spans="2:19" ht="3.65" customHeight="1" x14ac:dyDescent="0.35">
      <c r="B271" s="51"/>
      <c r="C271" s="47"/>
      <c r="D271" s="335"/>
      <c r="E271" s="67"/>
      <c r="F271" s="335"/>
      <c r="G271" s="398"/>
      <c r="H271" s="398"/>
      <c r="I271" s="48"/>
      <c r="J271" s="49"/>
      <c r="K271" s="17"/>
    </row>
    <row r="272" spans="2:19" x14ac:dyDescent="0.35">
      <c r="B272" s="51"/>
      <c r="C272" s="71"/>
      <c r="D272" s="91" t="s">
        <v>122</v>
      </c>
      <c r="E272" s="221"/>
      <c r="F272" s="91" t="s">
        <v>123</v>
      </c>
      <c r="G272" s="403"/>
      <c r="H272" s="403"/>
      <c r="I272" s="38"/>
      <c r="J272" s="50"/>
      <c r="K272" s="17"/>
    </row>
    <row r="273" spans="2:11" ht="6" customHeight="1" x14ac:dyDescent="0.35">
      <c r="B273" s="51"/>
      <c r="C273" s="71"/>
      <c r="D273" s="39"/>
      <c r="E273" s="38"/>
      <c r="F273" s="73"/>
      <c r="G273" s="74"/>
      <c r="H273" s="74"/>
      <c r="I273" s="38"/>
      <c r="J273" s="50"/>
      <c r="K273" s="17"/>
    </row>
    <row r="274" spans="2:11" x14ac:dyDescent="0.35">
      <c r="B274" s="51"/>
      <c r="C274" s="71"/>
      <c r="D274" s="39" t="s">
        <v>124</v>
      </c>
      <c r="E274" s="39" t="s">
        <v>125</v>
      </c>
      <c r="F274" s="39" t="s">
        <v>126</v>
      </c>
      <c r="G274" s="400" t="s">
        <v>127</v>
      </c>
      <c r="H274" s="400"/>
      <c r="I274" s="39" t="s">
        <v>23</v>
      </c>
      <c r="J274" s="75" t="s">
        <v>9</v>
      </c>
      <c r="K274" s="17"/>
    </row>
    <row r="275" spans="2:11" x14ac:dyDescent="0.35">
      <c r="B275" s="51"/>
      <c r="C275" s="76">
        <v>3</v>
      </c>
      <c r="D275" s="208"/>
      <c r="E275" s="208"/>
      <c r="F275" s="207"/>
      <c r="G275" s="401"/>
      <c r="H275" s="402"/>
      <c r="I275" s="207"/>
      <c r="J275" s="53">
        <f>((((D275*(G275+1.5))+(E275*F275))*G272)*I275)</f>
        <v>0</v>
      </c>
      <c r="K275" s="17"/>
    </row>
    <row r="276" spans="2:11" x14ac:dyDescent="0.35">
      <c r="B276" s="51"/>
      <c r="C276" s="22"/>
      <c r="D276" s="23" t="s">
        <v>128</v>
      </c>
      <c r="E276" s="23"/>
      <c r="F276" s="23"/>
      <c r="G276" s="23"/>
      <c r="H276" s="23"/>
      <c r="I276" s="23"/>
      <c r="J276" s="58">
        <f>SUM(J265,J270,J275)</f>
        <v>0</v>
      </c>
      <c r="K276" s="17"/>
    </row>
    <row r="277" spans="2:11" x14ac:dyDescent="0.35">
      <c r="B277" s="51"/>
      <c r="C277" s="20"/>
      <c r="D277" s="19" t="s">
        <v>129</v>
      </c>
      <c r="E277" s="20"/>
      <c r="F277" s="20"/>
      <c r="G277" s="20"/>
      <c r="H277" s="20"/>
      <c r="I277" s="20"/>
      <c r="J277" s="20"/>
      <c r="K277" s="17"/>
    </row>
    <row r="278" spans="2:11" x14ac:dyDescent="0.35">
      <c r="B278" s="13"/>
      <c r="C278" s="47"/>
      <c r="D278" s="394" t="s">
        <v>130</v>
      </c>
      <c r="E278" s="394"/>
      <c r="F278" s="222" t="s">
        <v>131</v>
      </c>
      <c r="G278" s="222" t="s">
        <v>8</v>
      </c>
      <c r="H278" s="222"/>
      <c r="I278" s="222"/>
      <c r="J278" s="77" t="s">
        <v>9</v>
      </c>
      <c r="K278" s="17"/>
    </row>
    <row r="279" spans="2:11" x14ac:dyDescent="0.35">
      <c r="B279" s="51"/>
      <c r="C279" s="80">
        <v>1</v>
      </c>
      <c r="D279" s="404" t="s">
        <v>132</v>
      </c>
      <c r="E279" s="405"/>
      <c r="F279" s="223"/>
      <c r="G279" s="211"/>
      <c r="H279" s="211"/>
      <c r="I279" s="211"/>
      <c r="J279" s="273">
        <f>F279*G279</f>
        <v>0</v>
      </c>
      <c r="K279" s="17"/>
    </row>
    <row r="280" spans="2:11" x14ac:dyDescent="0.35">
      <c r="B280" s="51"/>
      <c r="C280" s="7">
        <v>2</v>
      </c>
      <c r="D280" s="350" t="s">
        <v>133</v>
      </c>
      <c r="E280" s="351"/>
      <c r="F280" s="225"/>
      <c r="G280" s="337"/>
      <c r="H280" s="337"/>
      <c r="I280" s="337"/>
      <c r="J280" s="284">
        <f>F280*G280</f>
        <v>0</v>
      </c>
      <c r="K280" s="17"/>
    </row>
    <row r="281" spans="2:11" x14ac:dyDescent="0.35">
      <c r="B281" s="51"/>
      <c r="C281" s="7">
        <v>3</v>
      </c>
      <c r="D281" s="350" t="s">
        <v>144</v>
      </c>
      <c r="E281" s="351"/>
      <c r="F281" s="225"/>
      <c r="G281" s="337"/>
      <c r="H281" s="337"/>
      <c r="I281" s="337"/>
      <c r="J281" s="284">
        <f>F281*G281</f>
        <v>0</v>
      </c>
      <c r="K281" s="17"/>
    </row>
    <row r="282" spans="2:11" x14ac:dyDescent="0.35">
      <c r="B282" s="51"/>
      <c r="C282" s="7">
        <v>4</v>
      </c>
      <c r="D282" s="404"/>
      <c r="E282" s="405"/>
      <c r="F282" s="225"/>
      <c r="G282" s="337"/>
      <c r="H282" s="337"/>
      <c r="I282" s="337"/>
      <c r="J282" s="284">
        <f t="shared" ref="J282:J288" si="35">F282*G282</f>
        <v>0</v>
      </c>
      <c r="K282" s="17"/>
    </row>
    <row r="283" spans="2:11" x14ac:dyDescent="0.35">
      <c r="B283" s="51"/>
      <c r="C283" s="7">
        <v>5</v>
      </c>
      <c r="D283" s="350"/>
      <c r="E283" s="351"/>
      <c r="F283" s="225"/>
      <c r="G283" s="337"/>
      <c r="H283" s="337"/>
      <c r="I283" s="337"/>
      <c r="J283" s="284">
        <f t="shared" si="35"/>
        <v>0</v>
      </c>
      <c r="K283" s="17"/>
    </row>
    <row r="284" spans="2:11" x14ac:dyDescent="0.35">
      <c r="B284" s="51"/>
      <c r="C284" s="7">
        <v>6</v>
      </c>
      <c r="D284" s="350"/>
      <c r="E284" s="351"/>
      <c r="F284" s="225"/>
      <c r="G284" s="337"/>
      <c r="H284" s="337"/>
      <c r="I284" s="337"/>
      <c r="J284" s="284">
        <f t="shared" si="35"/>
        <v>0</v>
      </c>
      <c r="K284" s="17"/>
    </row>
    <row r="285" spans="2:11" x14ac:dyDescent="0.35">
      <c r="B285" s="51"/>
      <c r="C285" s="7">
        <v>7</v>
      </c>
      <c r="D285" s="404"/>
      <c r="E285" s="405"/>
      <c r="F285" s="225"/>
      <c r="G285" s="337"/>
      <c r="H285" s="337"/>
      <c r="I285" s="337"/>
      <c r="J285" s="284">
        <f t="shared" si="35"/>
        <v>0</v>
      </c>
      <c r="K285" s="17"/>
    </row>
    <row r="286" spans="2:11" x14ac:dyDescent="0.35">
      <c r="B286" s="51"/>
      <c r="C286" s="7">
        <v>8</v>
      </c>
      <c r="D286" s="350"/>
      <c r="E286" s="351"/>
      <c r="F286" s="225"/>
      <c r="G286" s="337"/>
      <c r="H286" s="337"/>
      <c r="I286" s="337"/>
      <c r="J286" s="284">
        <f t="shared" si="35"/>
        <v>0</v>
      </c>
      <c r="K286" s="17"/>
    </row>
    <row r="287" spans="2:11" x14ac:dyDescent="0.35">
      <c r="B287" s="51"/>
      <c r="C287" s="7">
        <v>9</v>
      </c>
      <c r="D287" s="350"/>
      <c r="E287" s="351"/>
      <c r="F287" s="225"/>
      <c r="G287" s="337"/>
      <c r="H287" s="337"/>
      <c r="I287" s="337"/>
      <c r="J287" s="284">
        <f t="shared" si="35"/>
        <v>0</v>
      </c>
      <c r="K287" s="17"/>
    </row>
    <row r="288" spans="2:11" x14ac:dyDescent="0.35">
      <c r="B288" s="51"/>
      <c r="C288" s="7">
        <v>10</v>
      </c>
      <c r="D288" s="404"/>
      <c r="E288" s="405"/>
      <c r="F288" s="225"/>
      <c r="G288" s="337"/>
      <c r="H288" s="337"/>
      <c r="I288" s="337"/>
      <c r="J288" s="284">
        <f t="shared" si="35"/>
        <v>0</v>
      </c>
      <c r="K288" s="17"/>
    </row>
    <row r="289" spans="2:11" x14ac:dyDescent="0.35">
      <c r="B289" s="51"/>
      <c r="C289" s="131"/>
      <c r="D289" s="23" t="s">
        <v>134</v>
      </c>
      <c r="E289" s="23"/>
      <c r="F289" s="23"/>
      <c r="G289" s="23"/>
      <c r="H289" s="23"/>
      <c r="I289" s="23"/>
      <c r="J289" s="58">
        <f>SUM(J279:J288)</f>
        <v>0</v>
      </c>
      <c r="K289" s="17"/>
    </row>
    <row r="290" spans="2:11" x14ac:dyDescent="0.35">
      <c r="B290" s="51"/>
      <c r="C290" s="20"/>
      <c r="D290" s="19" t="s">
        <v>135</v>
      </c>
      <c r="E290" s="20"/>
      <c r="F290" s="20"/>
      <c r="G290" s="20"/>
      <c r="H290" s="20"/>
      <c r="I290" s="20"/>
      <c r="J290" s="20"/>
      <c r="K290" s="17"/>
    </row>
    <row r="291" spans="2:11" x14ac:dyDescent="0.35">
      <c r="B291" s="51"/>
      <c r="C291" s="47"/>
      <c r="D291" s="334" t="s">
        <v>130</v>
      </c>
      <c r="E291" s="394" t="s">
        <v>136</v>
      </c>
      <c r="F291" s="394"/>
      <c r="G291" s="175" t="s">
        <v>137</v>
      </c>
      <c r="H291" s="333" t="s">
        <v>8</v>
      </c>
      <c r="I291" s="72"/>
      <c r="J291" s="77" t="s">
        <v>9</v>
      </c>
      <c r="K291" s="17"/>
    </row>
    <row r="292" spans="2:11" x14ac:dyDescent="0.35">
      <c r="B292" s="51"/>
      <c r="C292" s="80">
        <v>1</v>
      </c>
      <c r="D292" s="224" t="s">
        <v>138</v>
      </c>
      <c r="E292" s="395"/>
      <c r="F292" s="396"/>
      <c r="G292" s="285"/>
      <c r="H292" s="227"/>
      <c r="I292" s="339"/>
      <c r="J292" s="346">
        <f>G292*H292</f>
        <v>0</v>
      </c>
      <c r="K292" s="17"/>
    </row>
    <row r="293" spans="2:11" x14ac:dyDescent="0.35">
      <c r="B293" s="51"/>
      <c r="C293" s="7"/>
      <c r="D293" s="224"/>
      <c r="E293" s="397"/>
      <c r="F293" s="397"/>
      <c r="G293" s="285"/>
      <c r="H293" s="227"/>
      <c r="I293" s="339"/>
      <c r="J293" s="346">
        <f>G293*H293</f>
        <v>0</v>
      </c>
      <c r="K293" s="17"/>
    </row>
    <row r="294" spans="2:11" x14ac:dyDescent="0.35">
      <c r="B294" s="51"/>
      <c r="C294" s="22"/>
      <c r="D294" s="149" t="s">
        <v>139</v>
      </c>
      <c r="E294" s="266"/>
      <c r="F294" s="267"/>
      <c r="G294" s="266"/>
      <c r="H294" s="266"/>
      <c r="I294" s="266"/>
      <c r="J294" s="347">
        <f>SUM(J292:J293)</f>
        <v>0</v>
      </c>
      <c r="K294" s="17"/>
    </row>
    <row r="295" spans="2:11" ht="12" customHeight="1" x14ac:dyDescent="0.35">
      <c r="B295" s="57"/>
      <c r="C295" s="25"/>
      <c r="D295" s="25"/>
      <c r="E295" s="25"/>
      <c r="F295" s="25"/>
      <c r="G295" s="25"/>
      <c r="H295" s="25"/>
      <c r="I295" s="25"/>
      <c r="J295" s="25"/>
      <c r="K295" s="26"/>
    </row>
    <row r="296" spans="2:11" ht="12" customHeight="1" x14ac:dyDescent="0.35"/>
    <row r="297" spans="2:11" ht="12" customHeight="1" x14ac:dyDescent="0.5">
      <c r="B297" s="9"/>
      <c r="C297" s="10"/>
      <c r="D297" s="11"/>
      <c r="E297" s="10"/>
      <c r="F297" s="10"/>
      <c r="G297" s="10"/>
      <c r="H297" s="10"/>
      <c r="I297" s="10"/>
      <c r="J297" s="10"/>
      <c r="K297" s="12"/>
    </row>
    <row r="298" spans="2:11" ht="15.5" x14ac:dyDescent="0.35">
      <c r="B298" s="13"/>
      <c r="C298" s="59"/>
      <c r="D298" s="60" t="s">
        <v>145</v>
      </c>
      <c r="E298" s="61"/>
      <c r="F298" s="61"/>
      <c r="G298" s="61"/>
      <c r="H298" s="61"/>
      <c r="I298" s="61"/>
      <c r="J298" s="65">
        <f>SUM(J212, J229,J242, J247)</f>
        <v>0</v>
      </c>
      <c r="K298" s="17"/>
    </row>
    <row r="299" spans="2:11" ht="6" customHeight="1" x14ac:dyDescent="0.35">
      <c r="B299" s="13"/>
      <c r="C299" s="20"/>
      <c r="D299" s="20"/>
      <c r="E299" s="20"/>
      <c r="F299" s="20"/>
      <c r="G299" s="20"/>
      <c r="H299" s="20"/>
      <c r="I299" s="20"/>
      <c r="J299" s="21"/>
      <c r="K299" s="17"/>
    </row>
    <row r="300" spans="2:11" ht="15.5" x14ac:dyDescent="0.35">
      <c r="B300" s="13"/>
      <c r="C300" s="59"/>
      <c r="D300" s="60" t="s">
        <v>146</v>
      </c>
      <c r="E300" s="61"/>
      <c r="F300" s="61"/>
      <c r="G300" s="61"/>
      <c r="H300" s="61"/>
      <c r="I300" s="61"/>
      <c r="J300" s="65">
        <f>J294+J289+J276+J259</f>
        <v>0</v>
      </c>
      <c r="K300" s="17"/>
    </row>
    <row r="301" spans="2:11" ht="6" customHeight="1" x14ac:dyDescent="0.35">
      <c r="B301" s="13"/>
      <c r="C301" s="20"/>
      <c r="D301" s="20"/>
      <c r="E301" s="20"/>
      <c r="F301" s="20"/>
      <c r="G301" s="20"/>
      <c r="H301" s="20"/>
      <c r="I301" s="20"/>
      <c r="J301" s="21"/>
      <c r="K301" s="17"/>
    </row>
    <row r="302" spans="2:11" ht="15.5" x14ac:dyDescent="0.35">
      <c r="B302" s="13"/>
      <c r="C302" s="62"/>
      <c r="D302" s="63" t="s">
        <v>147</v>
      </c>
      <c r="E302" s="64"/>
      <c r="F302" s="64"/>
      <c r="G302" s="64"/>
      <c r="H302" s="64"/>
      <c r="I302" s="64"/>
      <c r="J302" s="66">
        <f>J298+J300</f>
        <v>0</v>
      </c>
      <c r="K302" s="17"/>
    </row>
    <row r="303" spans="2:11" ht="12" customHeight="1" x14ac:dyDescent="0.35">
      <c r="B303" s="24"/>
      <c r="C303" s="25"/>
      <c r="D303" s="25"/>
      <c r="E303" s="25"/>
      <c r="F303" s="25"/>
      <c r="G303" s="25"/>
      <c r="H303" s="25"/>
      <c r="I303" s="25"/>
      <c r="J303" s="25"/>
      <c r="K303" s="26"/>
    </row>
    <row r="304" spans="2:11" ht="12" customHeight="1" x14ac:dyDescent="0.35"/>
    <row r="305" spans="2:11" ht="21" x14ac:dyDescent="0.5">
      <c r="B305" s="33"/>
      <c r="C305" s="34"/>
      <c r="D305" s="35" t="s">
        <v>148</v>
      </c>
      <c r="E305" s="34"/>
      <c r="F305" s="34"/>
      <c r="G305" s="34"/>
      <c r="H305" s="34"/>
      <c r="I305" s="34"/>
      <c r="J305" s="34"/>
      <c r="K305" s="36"/>
    </row>
    <row r="306" spans="2:11" ht="12" customHeight="1" x14ac:dyDescent="0.35"/>
    <row r="307" spans="2:11" ht="12" customHeight="1" x14ac:dyDescent="0.5">
      <c r="B307" s="9"/>
      <c r="C307" s="10"/>
      <c r="D307" s="11"/>
      <c r="E307" s="10"/>
      <c r="F307" s="10"/>
      <c r="G307" s="10"/>
      <c r="H307" s="10"/>
      <c r="I307" s="10"/>
      <c r="J307" s="10"/>
      <c r="K307" s="12"/>
    </row>
    <row r="308" spans="2:11" x14ac:dyDescent="0.35">
      <c r="B308" s="13"/>
      <c r="C308" s="4"/>
      <c r="D308" s="5" t="s">
        <v>149</v>
      </c>
      <c r="E308" s="338"/>
      <c r="F308" s="338"/>
      <c r="G308" s="338"/>
      <c r="H308" s="338"/>
      <c r="I308" s="338"/>
      <c r="J308" s="336" t="s">
        <v>9</v>
      </c>
      <c r="K308" s="17"/>
    </row>
    <row r="309" spans="2:11" x14ac:dyDescent="0.35">
      <c r="B309" s="13"/>
      <c r="C309" s="6"/>
      <c r="D309" s="95" t="s">
        <v>43</v>
      </c>
      <c r="E309" s="97"/>
      <c r="F309" s="97"/>
      <c r="G309" s="97"/>
      <c r="H309" s="98"/>
      <c r="I309" s="365">
        <f>J71</f>
        <v>0</v>
      </c>
      <c r="J309" s="366"/>
      <c r="K309" s="17"/>
    </row>
    <row r="310" spans="2:11" x14ac:dyDescent="0.35">
      <c r="B310" s="13"/>
      <c r="C310" s="7"/>
      <c r="D310" s="96" t="s">
        <v>63</v>
      </c>
      <c r="E310" s="99"/>
      <c r="F310" s="99"/>
      <c r="G310" s="99"/>
      <c r="H310" s="100"/>
      <c r="I310" s="352">
        <f>J73</f>
        <v>0</v>
      </c>
      <c r="J310" s="353"/>
      <c r="K310" s="17"/>
    </row>
    <row r="311" spans="2:11" x14ac:dyDescent="0.35">
      <c r="B311" s="13"/>
      <c r="C311" s="7"/>
      <c r="D311" s="96" t="s">
        <v>117</v>
      </c>
      <c r="E311" s="99"/>
      <c r="F311" s="99"/>
      <c r="G311" s="99"/>
      <c r="H311" s="100"/>
      <c r="I311" s="352">
        <f>J298</f>
        <v>0</v>
      </c>
      <c r="J311" s="353"/>
      <c r="K311" s="17"/>
    </row>
    <row r="312" spans="2:11" x14ac:dyDescent="0.35">
      <c r="B312" s="13"/>
      <c r="C312" s="7"/>
      <c r="D312" s="96" t="s">
        <v>140</v>
      </c>
      <c r="E312" s="99"/>
      <c r="F312" s="99"/>
      <c r="G312" s="99"/>
      <c r="H312" s="100"/>
      <c r="I312" s="352">
        <f>J300</f>
        <v>0</v>
      </c>
      <c r="J312" s="353"/>
      <c r="K312" s="17"/>
    </row>
    <row r="313" spans="2:11" x14ac:dyDescent="0.35">
      <c r="B313" s="13"/>
      <c r="C313" s="7"/>
      <c r="D313" s="96" t="s">
        <v>2</v>
      </c>
      <c r="E313" s="99"/>
      <c r="F313" s="99"/>
      <c r="G313" s="99"/>
      <c r="H313" s="100"/>
      <c r="I313" s="352">
        <f>J183</f>
        <v>0</v>
      </c>
      <c r="J313" s="353"/>
      <c r="K313" s="17"/>
    </row>
    <row r="314" spans="2:11" x14ac:dyDescent="0.35">
      <c r="B314" s="13"/>
      <c r="C314" s="7"/>
      <c r="D314" s="96" t="s">
        <v>102</v>
      </c>
      <c r="E314" s="99"/>
      <c r="F314" s="99"/>
      <c r="G314" s="99"/>
      <c r="H314" s="100"/>
      <c r="I314" s="352">
        <f>J185</f>
        <v>0</v>
      </c>
      <c r="J314" s="353"/>
      <c r="K314" s="17"/>
    </row>
    <row r="315" spans="2:11" x14ac:dyDescent="0.35">
      <c r="B315" s="13"/>
      <c r="C315" s="7"/>
      <c r="D315" s="96" t="s">
        <v>104</v>
      </c>
      <c r="E315" s="99"/>
      <c r="F315" s="99"/>
      <c r="G315" s="99"/>
      <c r="H315" s="100"/>
      <c r="I315" s="352">
        <f>J187</f>
        <v>0</v>
      </c>
      <c r="J315" s="353"/>
      <c r="K315" s="17"/>
    </row>
    <row r="316" spans="2:11" x14ac:dyDescent="0.35">
      <c r="B316" s="13"/>
      <c r="C316" s="7"/>
      <c r="D316" s="96" t="s">
        <v>108</v>
      </c>
      <c r="E316" s="99"/>
      <c r="F316" s="99"/>
      <c r="G316" s="99"/>
      <c r="H316" s="100"/>
      <c r="I316" s="352">
        <f>J189</f>
        <v>0</v>
      </c>
      <c r="J316" s="353"/>
      <c r="K316" s="17"/>
    </row>
    <row r="317" spans="2:11" x14ac:dyDescent="0.35">
      <c r="B317" s="13"/>
      <c r="C317" s="7"/>
      <c r="D317" s="96" t="s">
        <v>112</v>
      </c>
      <c r="E317" s="99"/>
      <c r="F317" s="99"/>
      <c r="G317" s="99"/>
      <c r="H317" s="100"/>
      <c r="I317" s="352">
        <f>J191</f>
        <v>0</v>
      </c>
      <c r="J317" s="353"/>
      <c r="K317" s="17"/>
    </row>
    <row r="318" spans="2:11" x14ac:dyDescent="0.35">
      <c r="B318" s="13"/>
      <c r="C318" s="7"/>
      <c r="D318" s="270"/>
      <c r="E318" s="99"/>
      <c r="F318" s="99"/>
      <c r="G318" s="99"/>
      <c r="H318" s="100"/>
      <c r="I318" s="352"/>
      <c r="J318" s="353"/>
      <c r="K318" s="17"/>
    </row>
    <row r="319" spans="2:11" x14ac:dyDescent="0.35">
      <c r="B319" s="13"/>
      <c r="C319" s="7"/>
      <c r="D319" s="96"/>
      <c r="E319" s="99"/>
      <c r="F319" s="99"/>
      <c r="G319" s="99"/>
      <c r="H319" s="100"/>
      <c r="I319" s="352"/>
      <c r="J319" s="353"/>
      <c r="K319" s="17"/>
    </row>
    <row r="320" spans="2:11" x14ac:dyDescent="0.35">
      <c r="B320" s="13"/>
      <c r="C320" s="101"/>
      <c r="D320" s="102" t="s">
        <v>155</v>
      </c>
      <c r="E320" s="102"/>
      <c r="F320" s="102"/>
      <c r="G320" s="102"/>
      <c r="H320" s="102"/>
      <c r="I320" s="409">
        <f>SUM(I309:J319)</f>
        <v>0</v>
      </c>
      <c r="J320" s="410"/>
      <c r="K320" s="17"/>
    </row>
    <row r="321" spans="2:11" x14ac:dyDescent="0.35">
      <c r="B321" s="13"/>
      <c r="C321" s="103"/>
      <c r="D321" s="104" t="s">
        <v>156</v>
      </c>
      <c r="E321" s="104"/>
      <c r="F321" s="104"/>
      <c r="G321" s="104"/>
      <c r="H321" s="104"/>
      <c r="I321" s="411">
        <f>SUM(I309:J312,I314:J317)</f>
        <v>0</v>
      </c>
      <c r="J321" s="412"/>
      <c r="K321" s="17"/>
    </row>
    <row r="322" spans="2:11" x14ac:dyDescent="0.35">
      <c r="B322" s="13"/>
      <c r="C322" s="105"/>
      <c r="D322" s="119" t="s">
        <v>157</v>
      </c>
      <c r="E322" s="119"/>
      <c r="F322" s="119"/>
      <c r="G322" s="119"/>
      <c r="H322" s="119"/>
      <c r="I322" s="413">
        <v>0</v>
      </c>
      <c r="J322" s="414"/>
      <c r="K322" s="17"/>
    </row>
    <row r="323" spans="2:11" x14ac:dyDescent="0.35">
      <c r="B323" s="13"/>
      <c r="C323" s="106"/>
      <c r="D323" s="107" t="s">
        <v>148</v>
      </c>
      <c r="E323" s="107"/>
      <c r="F323" s="107"/>
      <c r="G323" s="107"/>
      <c r="H323" s="107"/>
      <c r="I323" s="415">
        <f>IFERROR(I321*I322,I321*0)</f>
        <v>0</v>
      </c>
      <c r="J323" s="416"/>
      <c r="K323" s="17"/>
    </row>
    <row r="324" spans="2:11" ht="12" customHeight="1" x14ac:dyDescent="0.35">
      <c r="B324" s="24"/>
      <c r="C324" s="88"/>
      <c r="D324" s="88"/>
      <c r="E324" s="88"/>
      <c r="F324" s="88"/>
      <c r="G324" s="88"/>
      <c r="H324" s="88"/>
      <c r="I324" s="88"/>
      <c r="J324" s="88"/>
      <c r="K324" s="26"/>
    </row>
    <row r="325" spans="2:11" ht="12" customHeight="1" x14ac:dyDescent="0.35">
      <c r="C325" s="1"/>
      <c r="D325" s="1"/>
      <c r="E325" s="1"/>
      <c r="F325" s="1"/>
      <c r="G325" s="1"/>
      <c r="H325" s="1"/>
      <c r="I325" s="1"/>
      <c r="J325" s="1"/>
    </row>
    <row r="326" spans="2:11" ht="12" customHeight="1" x14ac:dyDescent="0.5">
      <c r="B326" s="9"/>
      <c r="C326" s="10"/>
      <c r="D326" s="11"/>
      <c r="E326" s="10"/>
      <c r="F326" s="10"/>
      <c r="G326" s="10"/>
      <c r="H326" s="10"/>
      <c r="I326" s="10"/>
      <c r="J326" s="10"/>
      <c r="K326" s="109"/>
    </row>
    <row r="327" spans="2:11" ht="15.5" x14ac:dyDescent="0.35">
      <c r="B327" s="13"/>
      <c r="C327" s="59"/>
      <c r="D327" s="60" t="s">
        <v>158</v>
      </c>
      <c r="E327" s="61"/>
      <c r="F327" s="61"/>
      <c r="G327" s="61"/>
      <c r="H327" s="61"/>
      <c r="I327" s="61"/>
      <c r="J327" s="65">
        <f>I320</f>
        <v>0</v>
      </c>
      <c r="K327" s="87"/>
    </row>
    <row r="328" spans="2:11" ht="6" customHeight="1" x14ac:dyDescent="0.35">
      <c r="B328" s="13"/>
      <c r="C328" s="20"/>
      <c r="D328" s="20"/>
      <c r="E328" s="20"/>
      <c r="F328" s="20"/>
      <c r="G328" s="20"/>
      <c r="H328" s="20"/>
      <c r="I328" s="20"/>
      <c r="J328" s="21"/>
      <c r="K328" s="87"/>
    </row>
    <row r="329" spans="2:11" ht="15.5" x14ac:dyDescent="0.35">
      <c r="B329" s="13"/>
      <c r="C329" s="59"/>
      <c r="D329" s="60" t="s">
        <v>159</v>
      </c>
      <c r="E329" s="61"/>
      <c r="F329" s="61"/>
      <c r="G329" s="61"/>
      <c r="H329" s="61"/>
      <c r="I329" s="61"/>
      <c r="J329" s="65">
        <f>I323</f>
        <v>0</v>
      </c>
      <c r="K329" s="87"/>
    </row>
    <row r="330" spans="2:11" ht="6" customHeight="1" x14ac:dyDescent="0.35">
      <c r="B330" s="13"/>
      <c r="C330" s="20"/>
      <c r="D330" s="20"/>
      <c r="E330" s="20"/>
      <c r="F330" s="20"/>
      <c r="G330" s="20"/>
      <c r="H330" s="20"/>
      <c r="I330" s="20"/>
      <c r="J330" s="21"/>
      <c r="K330" s="87"/>
    </row>
    <row r="331" spans="2:11" ht="15.5" x14ac:dyDescent="0.35">
      <c r="B331" s="13"/>
      <c r="C331" s="129"/>
      <c r="D331" s="130" t="s">
        <v>160</v>
      </c>
      <c r="E331" s="129"/>
      <c r="F331" s="129"/>
      <c r="G331" s="129"/>
      <c r="H331" s="129"/>
      <c r="I331" s="129"/>
      <c r="J331" s="342">
        <f>Costshares!K267</f>
        <v>0</v>
      </c>
      <c r="K331" s="87"/>
    </row>
    <row r="332" spans="2:11" ht="6" customHeight="1" x14ac:dyDescent="0.35">
      <c r="B332" s="13"/>
      <c r="C332" s="20"/>
      <c r="D332" s="20"/>
      <c r="E332" s="20"/>
      <c r="F332" s="20"/>
      <c r="G332" s="20"/>
      <c r="H332" s="20"/>
      <c r="I332" s="20"/>
      <c r="J332" s="21"/>
      <c r="K332" s="87"/>
    </row>
    <row r="333" spans="2:11" ht="15.5" x14ac:dyDescent="0.35">
      <c r="B333" s="13"/>
      <c r="C333" s="62"/>
      <c r="D333" s="63" t="s">
        <v>161</v>
      </c>
      <c r="E333" s="64"/>
      <c r="F333" s="64"/>
      <c r="G333" s="64"/>
      <c r="H333" s="64"/>
      <c r="I333" s="64"/>
      <c r="J333" s="66">
        <f>(J327+J329)-J331</f>
        <v>0</v>
      </c>
      <c r="K333" s="87"/>
    </row>
    <row r="334" spans="2:11" ht="12" customHeight="1" x14ac:dyDescent="0.35">
      <c r="B334" s="24"/>
      <c r="C334" s="25"/>
      <c r="D334" s="25"/>
      <c r="E334" s="25"/>
      <c r="F334" s="25"/>
      <c r="G334" s="25"/>
      <c r="H334" s="25"/>
      <c r="I334" s="25"/>
      <c r="J334" s="25"/>
      <c r="K334" s="26"/>
    </row>
    <row r="335" spans="2:11" ht="6" customHeight="1" x14ac:dyDescent="0.35"/>
    <row r="336" spans="2:11" ht="15.5" x14ac:dyDescent="0.35">
      <c r="C336" s="307" t="s">
        <v>162</v>
      </c>
      <c r="D336" s="123" t="s">
        <v>163</v>
      </c>
    </row>
    <row r="337" spans="4:4" x14ac:dyDescent="0.35">
      <c r="D337" s="1" t="s">
        <v>164</v>
      </c>
    </row>
  </sheetData>
  <dataConsolidate/>
  <mergeCells count="255">
    <mergeCell ref="H59:I59"/>
    <mergeCell ref="H60:I60"/>
    <mergeCell ref="H61:I61"/>
    <mergeCell ref="H20:I20"/>
    <mergeCell ref="H19:I19"/>
    <mergeCell ref="H21:I21"/>
    <mergeCell ref="H22:I22"/>
    <mergeCell ref="H23:I23"/>
    <mergeCell ref="H24:I24"/>
    <mergeCell ref="H57:I57"/>
    <mergeCell ref="H56:I56"/>
    <mergeCell ref="H58:I58"/>
    <mergeCell ref="D283:E283"/>
    <mergeCell ref="D156:E156"/>
    <mergeCell ref="D157:E157"/>
    <mergeCell ref="D158:E158"/>
    <mergeCell ref="D171:E171"/>
    <mergeCell ref="D172:E172"/>
    <mergeCell ref="D173:E173"/>
    <mergeCell ref="D174:E174"/>
    <mergeCell ref="D175:E175"/>
    <mergeCell ref="D176:E176"/>
    <mergeCell ref="D238:E238"/>
    <mergeCell ref="I152:J152"/>
    <mergeCell ref="I153:J153"/>
    <mergeCell ref="I154:J154"/>
    <mergeCell ref="I155:J155"/>
    <mergeCell ref="I156:J156"/>
    <mergeCell ref="I157:J157"/>
    <mergeCell ref="I158:J158"/>
    <mergeCell ref="G214:H214"/>
    <mergeCell ref="D159:E159"/>
    <mergeCell ref="D160:E160"/>
    <mergeCell ref="D161:E161"/>
    <mergeCell ref="D168:E168"/>
    <mergeCell ref="D169:E169"/>
    <mergeCell ref="D170:E170"/>
    <mergeCell ref="D153:E153"/>
    <mergeCell ref="D154:E154"/>
    <mergeCell ref="D155:E155"/>
    <mergeCell ref="G220:H220"/>
    <mergeCell ref="I142:J142"/>
    <mergeCell ref="D284:E284"/>
    <mergeCell ref="D285:E285"/>
    <mergeCell ref="I170:J170"/>
    <mergeCell ref="I171:J171"/>
    <mergeCell ref="I172:J172"/>
    <mergeCell ref="I159:J159"/>
    <mergeCell ref="I160:J160"/>
    <mergeCell ref="I161:J161"/>
    <mergeCell ref="I162:J162"/>
    <mergeCell ref="E244:F244"/>
    <mergeCell ref="G222:H222"/>
    <mergeCell ref="G223:H223"/>
    <mergeCell ref="G224:H224"/>
    <mergeCell ref="G225:H225"/>
    <mergeCell ref="G227:H227"/>
    <mergeCell ref="G228:H228"/>
    <mergeCell ref="D239:E239"/>
    <mergeCell ref="D240:E240"/>
    <mergeCell ref="D241:E241"/>
    <mergeCell ref="G215:H215"/>
    <mergeCell ref="G217:H217"/>
    <mergeCell ref="G218:H218"/>
    <mergeCell ref="I139:J139"/>
    <mergeCell ref="I140:J140"/>
    <mergeCell ref="I141:J141"/>
    <mergeCell ref="C2:J2"/>
    <mergeCell ref="D278:E278"/>
    <mergeCell ref="I179:J179"/>
    <mergeCell ref="D231:E231"/>
    <mergeCell ref="D232:E232"/>
    <mergeCell ref="D233:E233"/>
    <mergeCell ref="D234:E234"/>
    <mergeCell ref="D235:E235"/>
    <mergeCell ref="D236:E236"/>
    <mergeCell ref="D237:E237"/>
    <mergeCell ref="I145:J145"/>
    <mergeCell ref="I128:J128"/>
    <mergeCell ref="I94:J94"/>
    <mergeCell ref="I168:J168"/>
    <mergeCell ref="I169:J169"/>
    <mergeCell ref="I144:J144"/>
    <mergeCell ref="I151:J151"/>
    <mergeCell ref="G272:H272"/>
    <mergeCell ref="G274:H274"/>
    <mergeCell ref="G275:H275"/>
    <mergeCell ref="G219:H219"/>
    <mergeCell ref="I123:J123"/>
    <mergeCell ref="I124:J124"/>
    <mergeCell ref="I125:J125"/>
    <mergeCell ref="I126:J126"/>
    <mergeCell ref="I127:J127"/>
    <mergeCell ref="I135:J135"/>
    <mergeCell ref="I136:J136"/>
    <mergeCell ref="I137:J137"/>
    <mergeCell ref="I138:J138"/>
    <mergeCell ref="I134:J134"/>
    <mergeCell ref="D102:E102"/>
    <mergeCell ref="I113:J113"/>
    <mergeCell ref="I114:J114"/>
    <mergeCell ref="I115:J115"/>
    <mergeCell ref="I116:J116"/>
    <mergeCell ref="I117:J117"/>
    <mergeCell ref="I118:J118"/>
    <mergeCell ref="I119:J119"/>
    <mergeCell ref="I101:J101"/>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D113:E113"/>
    <mergeCell ref="D114:E114"/>
    <mergeCell ref="I91:J91"/>
    <mergeCell ref="I92:J92"/>
    <mergeCell ref="I93:J93"/>
    <mergeCell ref="I100:J100"/>
    <mergeCell ref="D91:E91"/>
    <mergeCell ref="D92:E92"/>
    <mergeCell ref="D93:E93"/>
    <mergeCell ref="D100:E100"/>
    <mergeCell ref="D101:E101"/>
    <mergeCell ref="I320:J320"/>
    <mergeCell ref="I321:J321"/>
    <mergeCell ref="I322:J322"/>
    <mergeCell ref="I323:J323"/>
    <mergeCell ref="I316:J316"/>
    <mergeCell ref="I317:J317"/>
    <mergeCell ref="I318:J318"/>
    <mergeCell ref="I319:J319"/>
    <mergeCell ref="I105:J105"/>
    <mergeCell ref="I106:J106"/>
    <mergeCell ref="I107:J107"/>
    <mergeCell ref="I108:J108"/>
    <mergeCell ref="I109:J109"/>
    <mergeCell ref="I110:J110"/>
    <mergeCell ref="I111:J111"/>
    <mergeCell ref="I112:J112"/>
    <mergeCell ref="I173:J173"/>
    <mergeCell ref="I174:J174"/>
    <mergeCell ref="I175:J175"/>
    <mergeCell ref="I176:J176"/>
    <mergeCell ref="I143:J143"/>
    <mergeCell ref="I120:J120"/>
    <mergeCell ref="I121:J121"/>
    <mergeCell ref="I122:J122"/>
    <mergeCell ref="I312:J312"/>
    <mergeCell ref="I313:J313"/>
    <mergeCell ref="I314:J314"/>
    <mergeCell ref="I315:J315"/>
    <mergeCell ref="E291:F291"/>
    <mergeCell ref="E292:F292"/>
    <mergeCell ref="E293:F293"/>
    <mergeCell ref="I309:J309"/>
    <mergeCell ref="I310:J310"/>
    <mergeCell ref="I311:J311"/>
    <mergeCell ref="E245:F245"/>
    <mergeCell ref="E246:F246"/>
    <mergeCell ref="G261:H261"/>
    <mergeCell ref="G262:H262"/>
    <mergeCell ref="G264:H264"/>
    <mergeCell ref="G265:H265"/>
    <mergeCell ref="G266:H266"/>
    <mergeCell ref="G267:H267"/>
    <mergeCell ref="G269:H269"/>
    <mergeCell ref="G270:H270"/>
    <mergeCell ref="G271:H271"/>
    <mergeCell ref="D287:E287"/>
    <mergeCell ref="D288:E288"/>
    <mergeCell ref="D286:E286"/>
    <mergeCell ref="D279:E279"/>
    <mergeCell ref="D280:E280"/>
    <mergeCell ref="D281:E281"/>
    <mergeCell ref="D282:E282"/>
    <mergeCell ref="C206:C207"/>
    <mergeCell ref="D206:D207"/>
    <mergeCell ref="C208:C209"/>
    <mergeCell ref="D208:D209"/>
    <mergeCell ref="C210:C211"/>
    <mergeCell ref="D210:D211"/>
    <mergeCell ref="D177:E177"/>
    <mergeCell ref="D178:E178"/>
    <mergeCell ref="C202:C203"/>
    <mergeCell ref="D202:D203"/>
    <mergeCell ref="C204:C205"/>
    <mergeCell ref="D204:D205"/>
    <mergeCell ref="E200:J200"/>
    <mergeCell ref="I177:J177"/>
    <mergeCell ref="I178:J178"/>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D115:E115"/>
    <mergeCell ref="D116:E116"/>
    <mergeCell ref="D117:E117"/>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85:E85"/>
    <mergeCell ref="D86:E86"/>
    <mergeCell ref="D87:E87"/>
    <mergeCell ref="D88:E88"/>
    <mergeCell ref="D89:E89"/>
    <mergeCell ref="D90:E90"/>
    <mergeCell ref="I87:J87"/>
    <mergeCell ref="I88:J88"/>
    <mergeCell ref="I89:J89"/>
    <mergeCell ref="I90:J90"/>
  </mergeCells>
  <conditionalFormatting sqref="F101:F127">
    <cfRule type="containsText" dxfId="2" priority="1" operator="containsText" text="Yes">
      <formula>NOT(ISERROR(SEARCH("Yes",F101)))</formula>
    </cfRule>
  </conditionalFormatting>
  <dataValidations count="1">
    <dataValidation showInputMessage="1" showErrorMessage="1" sqref="I322:J322" xr:uid="{00000000-0002-0000-0200-000000000000}"/>
  </dataValidations>
  <hyperlinks>
    <hyperlink ref="S258" r:id="rId1" display="https://aoprals.state.gov/web920/per_diem.asp_x000a_" xr:uid="{00000000-0004-0000-0200-000000000000}"/>
  </hyperlinks>
  <pageMargins left="0.7" right="0.7" top="0.75" bottom="0.75" header="0.3" footer="0.3"/>
  <pageSetup scale="75" fitToHeight="0" orientation="portrait" horizontalDpi="1200" verticalDpi="1200" r:id="rId2"/>
  <headerFooter>
    <oddFooter>&amp;L&amp;D&amp;C&amp;A&amp;R&amp;P</oddFooter>
  </headerFooter>
  <ignoredErrors>
    <ignoredError sqref="J203:J204 J206 J208:J210" formula="1"/>
    <ignoredError sqref="I169:J171 J279:J288 I172:J178" unlockedFormula="1"/>
  </ignoredError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 type="list" allowBlank="1" showInputMessage="1" showErrorMessage="1" xr:uid="{00000000-0002-0000-0200-000005000000}">
          <x14:formula1>
            <xm:f>Lists!$B$4:$B$11</xm:f>
          </x14:formula1>
          <xm:sqref>D202:D211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opLeftCell="B1" zoomScaleNormal="100" workbookViewId="0">
      <selection activeCell="P19" sqref="P19"/>
    </sheetView>
  </sheetViews>
  <sheetFormatPr defaultRowHeight="14.5" x14ac:dyDescent="0.35"/>
  <cols>
    <col min="1" max="1" width="0" hidden="1" customWidth="1"/>
    <col min="2" max="2" width="3.7265625" customWidth="1"/>
    <col min="3" max="3" width="2.7265625" customWidth="1"/>
    <col min="4" max="4" width="7.1796875" customWidth="1"/>
    <col min="5" max="5" width="23.7265625" customWidth="1"/>
    <col min="6" max="6" width="22" customWidth="1"/>
    <col min="7" max="7" width="20.54296875" customWidth="1"/>
    <col min="8" max="8" width="12.1796875" customWidth="1"/>
    <col min="9" max="9" width="10.81640625" customWidth="1"/>
    <col min="10" max="10" width="10.7265625" customWidth="1"/>
    <col min="11" max="11" width="12.54296875" customWidth="1"/>
    <col min="12" max="12" width="12.54296875" style="1" customWidth="1"/>
    <col min="13" max="13" width="2.7265625" customWidth="1"/>
  </cols>
  <sheetData>
    <row r="1" spans="3:17" x14ac:dyDescent="0.35">
      <c r="C1" s="31"/>
      <c r="D1" s="31"/>
    </row>
    <row r="2" spans="3:17" ht="34.5" customHeight="1" x14ac:dyDescent="0.35">
      <c r="C2" s="433" t="s">
        <v>169</v>
      </c>
      <c r="D2" s="433"/>
      <c r="E2" s="433"/>
      <c r="F2" s="433"/>
      <c r="G2" s="433"/>
      <c r="H2" s="433"/>
      <c r="I2" s="433"/>
      <c r="J2" s="433"/>
      <c r="K2" s="433"/>
      <c r="L2" s="433"/>
      <c r="M2" s="271"/>
      <c r="N2" s="176"/>
      <c r="O2" s="176"/>
      <c r="P2" s="176"/>
      <c r="Q2" s="176"/>
    </row>
    <row r="3" spans="3:17" ht="73.5" customHeight="1" x14ac:dyDescent="0.35">
      <c r="C3" s="268"/>
      <c r="D3" s="434" t="s">
        <v>170</v>
      </c>
      <c r="E3" s="435"/>
      <c r="F3" s="435"/>
      <c r="G3" s="435"/>
      <c r="H3" s="435"/>
      <c r="I3" s="435"/>
      <c r="J3" s="435"/>
      <c r="K3" s="435"/>
      <c r="L3" s="435"/>
      <c r="N3" s="176"/>
      <c r="O3" s="176"/>
      <c r="P3" s="176"/>
      <c r="Q3" s="176"/>
    </row>
    <row r="4" spans="3:17" ht="21" x14ac:dyDescent="0.5">
      <c r="C4" s="9"/>
      <c r="D4" s="10"/>
      <c r="E4" s="11" t="s">
        <v>91</v>
      </c>
      <c r="F4" s="10"/>
      <c r="G4" s="10"/>
      <c r="H4" s="10"/>
      <c r="I4" s="10"/>
      <c r="J4" s="10"/>
      <c r="K4" s="10"/>
      <c r="L4" s="140"/>
      <c r="M4" s="12"/>
    </row>
    <row r="5" spans="3:17" ht="12" customHeight="1" x14ac:dyDescent="0.5">
      <c r="C5" s="113"/>
      <c r="D5" s="113"/>
      <c r="E5" s="114"/>
      <c r="F5" s="113"/>
      <c r="G5" s="113"/>
      <c r="H5" s="113"/>
      <c r="I5" s="113"/>
      <c r="J5" s="113"/>
      <c r="K5" s="113"/>
      <c r="L5" s="141"/>
      <c r="M5" s="113"/>
    </row>
    <row r="6" spans="3:17" ht="12" customHeight="1" x14ac:dyDescent="0.5">
      <c r="C6" s="13"/>
      <c r="D6" s="20"/>
      <c r="E6" s="115"/>
      <c r="F6" s="20"/>
      <c r="G6" s="20"/>
      <c r="H6" s="20"/>
      <c r="I6" s="20"/>
      <c r="J6" s="20"/>
      <c r="K6" s="20"/>
      <c r="L6" s="18"/>
      <c r="M6" s="17"/>
    </row>
    <row r="7" spans="3:17" ht="15.5" x14ac:dyDescent="0.35">
      <c r="C7" s="13"/>
      <c r="D7" s="14"/>
      <c r="E7" s="15" t="s">
        <v>43</v>
      </c>
      <c r="F7" s="16"/>
      <c r="G7" s="16"/>
      <c r="H7" s="16"/>
      <c r="I7" s="16"/>
      <c r="J7" s="16"/>
      <c r="K7" s="16"/>
      <c r="L7" s="142"/>
      <c r="M7" s="17"/>
    </row>
    <row r="8" spans="3:17" ht="12" customHeight="1" x14ac:dyDescent="0.35">
      <c r="C8" s="13"/>
      <c r="D8" s="18"/>
      <c r="E8" s="19"/>
      <c r="F8" s="18"/>
      <c r="G8" s="18"/>
      <c r="H8" s="18"/>
      <c r="I8" s="18"/>
      <c r="J8" s="18"/>
      <c r="K8" s="18"/>
      <c r="L8" s="18"/>
      <c r="M8" s="17"/>
    </row>
    <row r="9" spans="3:17" x14ac:dyDescent="0.35">
      <c r="C9" s="13"/>
      <c r="D9" s="125"/>
      <c r="E9" s="333" t="s">
        <v>92</v>
      </c>
      <c r="F9" s="333" t="s">
        <v>93</v>
      </c>
      <c r="G9" s="333" t="s">
        <v>94</v>
      </c>
      <c r="H9" s="333" t="s">
        <v>97</v>
      </c>
      <c r="I9" s="333" t="s">
        <v>69</v>
      </c>
      <c r="J9" s="333" t="s">
        <v>171</v>
      </c>
      <c r="K9" s="333" t="s">
        <v>9</v>
      </c>
      <c r="L9" s="327" t="s">
        <v>172</v>
      </c>
      <c r="M9" s="17"/>
    </row>
    <row r="10" spans="3:17" ht="15" customHeight="1" x14ac:dyDescent="0.35">
      <c r="C10" s="13"/>
      <c r="D10" s="6">
        <v>1</v>
      </c>
      <c r="E10" s="231">
        <f>Primary!D20</f>
        <v>0</v>
      </c>
      <c r="F10" s="231">
        <f>Primary!E20</f>
        <v>0</v>
      </c>
      <c r="G10" s="231">
        <f>Primary!F20</f>
        <v>0</v>
      </c>
      <c r="H10" s="78">
        <f>Primary!G20</f>
        <v>0</v>
      </c>
      <c r="I10" s="300">
        <f>Primary!H20</f>
        <v>0</v>
      </c>
      <c r="J10" s="27">
        <f>Primary!I20</f>
        <v>0</v>
      </c>
      <c r="K10" s="153">
        <f>IF(E8="Hourly",H10*I10,IF(E8="Level of Effort",(H10*I10)*J10,0))</f>
        <v>0</v>
      </c>
      <c r="L10" s="278"/>
      <c r="M10" s="17"/>
    </row>
    <row r="11" spans="3:17" ht="15" customHeight="1" x14ac:dyDescent="0.35">
      <c r="C11" s="13"/>
      <c r="D11" s="7">
        <v>2</v>
      </c>
      <c r="E11" s="170">
        <f>Primary!D21</f>
        <v>0</v>
      </c>
      <c r="F11" s="170">
        <f>Primary!E21</f>
        <v>0</v>
      </c>
      <c r="G11" s="170">
        <f>Primary!F21</f>
        <v>0</v>
      </c>
      <c r="H11" s="42">
        <f>Primary!G21</f>
        <v>0</v>
      </c>
      <c r="I11" s="301">
        <f>Primary!H21</f>
        <v>0</v>
      </c>
      <c r="J11" s="28">
        <f>Primary!I21</f>
        <v>0</v>
      </c>
      <c r="K11" s="153">
        <f>IF(E8="Hourly",H11*I11,IF(E8="Level of Effort",(H11*I11)*J11,0))</f>
        <v>0</v>
      </c>
      <c r="L11" s="279"/>
      <c r="M11" s="17"/>
    </row>
    <row r="12" spans="3:17" ht="15" customHeight="1" x14ac:dyDescent="0.35">
      <c r="C12" s="13"/>
      <c r="D12" s="7">
        <v>3</v>
      </c>
      <c r="E12" s="170">
        <f>Primary!D22</f>
        <v>0</v>
      </c>
      <c r="F12" s="170">
        <f>Primary!E22</f>
        <v>0</v>
      </c>
      <c r="G12" s="170">
        <f>Primary!F22</f>
        <v>0</v>
      </c>
      <c r="H12" s="42">
        <f>Primary!G22</f>
        <v>0</v>
      </c>
      <c r="I12" s="301">
        <f>Primary!H22</f>
        <v>0</v>
      </c>
      <c r="J12" s="28">
        <f>Primary!I22</f>
        <v>0</v>
      </c>
      <c r="K12" s="153">
        <f>IF(E8="Hourly",H12*I12,IF(E8="Level of Effort",(H12*I12)*J12,0))</f>
        <v>0</v>
      </c>
      <c r="L12" s="279"/>
      <c r="M12" s="17"/>
    </row>
    <row r="13" spans="3:17" ht="15" customHeight="1" x14ac:dyDescent="0.35">
      <c r="C13" s="13"/>
      <c r="D13" s="7">
        <v>4</v>
      </c>
      <c r="E13" s="231">
        <f>Primary!D23</f>
        <v>0</v>
      </c>
      <c r="F13" s="231">
        <f>Primary!E23</f>
        <v>0</v>
      </c>
      <c r="G13" s="231">
        <f>Primary!F23</f>
        <v>0</v>
      </c>
      <c r="H13" s="78">
        <f>Primary!G23</f>
        <v>0</v>
      </c>
      <c r="I13" s="300">
        <f>Primary!H23</f>
        <v>0</v>
      </c>
      <c r="J13" s="27">
        <f>Primary!I23</f>
        <v>0</v>
      </c>
      <c r="K13" s="153">
        <f>IF(E8="Hourly",H13*I13,IF(E8="Level of Effort",(H13*I13)*J13,0))</f>
        <v>0</v>
      </c>
      <c r="L13" s="279"/>
      <c r="M13" s="17"/>
    </row>
    <row r="14" spans="3:17" ht="15" customHeight="1" x14ac:dyDescent="0.35">
      <c r="C14" s="13"/>
      <c r="D14" s="7">
        <v>5</v>
      </c>
      <c r="E14" s="170">
        <f>Primary!D24</f>
        <v>0</v>
      </c>
      <c r="F14" s="170">
        <f>Primary!E24</f>
        <v>0</v>
      </c>
      <c r="G14" s="170">
        <f>Primary!F24</f>
        <v>0</v>
      </c>
      <c r="H14" s="42">
        <f>Primary!G24</f>
        <v>0</v>
      </c>
      <c r="I14" s="301">
        <f>Primary!H24</f>
        <v>0</v>
      </c>
      <c r="J14" s="28">
        <f>Primary!I24</f>
        <v>0</v>
      </c>
      <c r="K14" s="153">
        <f>IF(E8="Hourly",H14*I14,IF(E8="Level of Effort",(H14*I14)*J14,0))</f>
        <v>0</v>
      </c>
      <c r="L14" s="279"/>
      <c r="M14" s="17"/>
    </row>
    <row r="15" spans="3:17" ht="15" customHeight="1" x14ac:dyDescent="0.35">
      <c r="C15" s="13"/>
      <c r="D15" s="7">
        <v>6</v>
      </c>
      <c r="E15" s="170">
        <f>Primary!D25</f>
        <v>0</v>
      </c>
      <c r="F15" s="170">
        <f>Primary!E25</f>
        <v>0</v>
      </c>
      <c r="G15" s="170">
        <f>Primary!F25</f>
        <v>0</v>
      </c>
      <c r="H15" s="42">
        <f>Primary!G25</f>
        <v>0</v>
      </c>
      <c r="I15" s="301">
        <f>Primary!H25</f>
        <v>0</v>
      </c>
      <c r="J15" s="28">
        <f>Primary!I25</f>
        <v>0</v>
      </c>
      <c r="K15" s="153">
        <f>IF(E8="Hourly",H15*I15,IF(E8="Level of Effort",(H15*I15)*J15,0))</f>
        <v>0</v>
      </c>
      <c r="L15" s="279"/>
      <c r="M15" s="17"/>
    </row>
    <row r="16" spans="3:17" ht="15" customHeight="1" x14ac:dyDescent="0.35">
      <c r="C16" s="13"/>
      <c r="D16" s="7">
        <v>7</v>
      </c>
      <c r="E16" s="231">
        <f>Primary!D26</f>
        <v>0</v>
      </c>
      <c r="F16" s="231">
        <f>Primary!E26</f>
        <v>0</v>
      </c>
      <c r="G16" s="231">
        <f>Primary!F26</f>
        <v>0</v>
      </c>
      <c r="H16" s="78">
        <f>Primary!G26</f>
        <v>0</v>
      </c>
      <c r="I16" s="300">
        <f>Primary!H26</f>
        <v>0</v>
      </c>
      <c r="J16" s="27">
        <f>Primary!I26</f>
        <v>0</v>
      </c>
      <c r="K16" s="153">
        <f>IF(E8="Hourly",H16*I16,IF(E8="Level of Effort",(H16*I16)*J16,0))</f>
        <v>0</v>
      </c>
      <c r="L16" s="279"/>
      <c r="M16" s="17"/>
    </row>
    <row r="17" spans="3:13" ht="15" customHeight="1" x14ac:dyDescent="0.35">
      <c r="C17" s="13"/>
      <c r="D17" s="7">
        <v>8</v>
      </c>
      <c r="E17" s="170">
        <f>Primary!D27</f>
        <v>0</v>
      </c>
      <c r="F17" s="170">
        <f>Primary!E27</f>
        <v>0</v>
      </c>
      <c r="G17" s="170">
        <f>Primary!F27</f>
        <v>0</v>
      </c>
      <c r="H17" s="42">
        <f>Primary!G27</f>
        <v>0</v>
      </c>
      <c r="I17" s="301">
        <f>Primary!H27</f>
        <v>0</v>
      </c>
      <c r="J17" s="28">
        <f>Primary!I27</f>
        <v>0</v>
      </c>
      <c r="K17" s="153">
        <f>IF(E8="Hourly",H17*I17,IF(E8="Level of Effort",(H17*I17)*J17,0))</f>
        <v>0</v>
      </c>
      <c r="L17" s="279"/>
      <c r="M17" s="17"/>
    </row>
    <row r="18" spans="3:13" ht="15" customHeight="1" x14ac:dyDescent="0.35">
      <c r="C18" s="13"/>
      <c r="D18" s="7">
        <v>9</v>
      </c>
      <c r="E18" s="170">
        <f>Primary!D28</f>
        <v>0</v>
      </c>
      <c r="F18" s="170">
        <f>Primary!E28</f>
        <v>0</v>
      </c>
      <c r="G18" s="170">
        <f>Primary!F28</f>
        <v>0</v>
      </c>
      <c r="H18" s="42">
        <f>Primary!G28</f>
        <v>0</v>
      </c>
      <c r="I18" s="301">
        <f>Primary!H28</f>
        <v>0</v>
      </c>
      <c r="J18" s="28">
        <f>Primary!I28</f>
        <v>0</v>
      </c>
      <c r="K18" s="153">
        <f>IF(E8="Hourly",H18*I18,IF(E8="Level of Effort",(H18*I18)*J18,0))</f>
        <v>0</v>
      </c>
      <c r="L18" s="279"/>
      <c r="M18" s="17"/>
    </row>
    <row r="19" spans="3:13" ht="15" customHeight="1" x14ac:dyDescent="0.35">
      <c r="C19" s="13"/>
      <c r="D19" s="7">
        <v>10</v>
      </c>
      <c r="E19" s="231">
        <f>Primary!D29</f>
        <v>0</v>
      </c>
      <c r="F19" s="231">
        <f>Primary!E29</f>
        <v>0</v>
      </c>
      <c r="G19" s="231">
        <f>Primary!F29</f>
        <v>0</v>
      </c>
      <c r="H19" s="78">
        <f>Primary!G29</f>
        <v>0</v>
      </c>
      <c r="I19" s="300">
        <f>Primary!H29</f>
        <v>0</v>
      </c>
      <c r="J19" s="27">
        <f>Primary!I29</f>
        <v>0</v>
      </c>
      <c r="K19" s="153">
        <f>IF(E8="Hourly",H19*I19,IF(E8="Level of Effort",(H19*I19)*J19,0))</f>
        <v>0</v>
      </c>
      <c r="L19" s="279"/>
      <c r="M19" s="17"/>
    </row>
    <row r="20" spans="3:13" collapsed="1" x14ac:dyDescent="0.35">
      <c r="C20" s="13"/>
      <c r="D20" s="22"/>
      <c r="E20" s="23" t="s">
        <v>95</v>
      </c>
      <c r="F20" s="22"/>
      <c r="G20" s="22"/>
      <c r="H20" s="22"/>
      <c r="I20" s="22"/>
      <c r="J20" s="22"/>
      <c r="K20" s="58">
        <f>SUM(K10:K19)</f>
        <v>0</v>
      </c>
      <c r="L20" s="154">
        <f>SUM(L10:L19)</f>
        <v>0</v>
      </c>
      <c r="M20" s="17"/>
    </row>
    <row r="21" spans="3:13" ht="12" customHeight="1" x14ac:dyDescent="0.35">
      <c r="C21" s="24"/>
      <c r="D21" s="88"/>
      <c r="E21" s="126"/>
      <c r="F21" s="88"/>
      <c r="G21" s="88"/>
      <c r="H21" s="88"/>
      <c r="I21" s="88"/>
      <c r="J21" s="88"/>
      <c r="K21" s="88"/>
      <c r="L21" s="88"/>
      <c r="M21" s="26"/>
    </row>
    <row r="22" spans="3:13" ht="12" customHeight="1" x14ac:dyDescent="0.35"/>
    <row r="23" spans="3:13" ht="12" customHeight="1" x14ac:dyDescent="0.5">
      <c r="C23" s="9"/>
      <c r="D23" s="10"/>
      <c r="E23" s="11"/>
      <c r="F23" s="10"/>
      <c r="G23" s="10"/>
      <c r="H23" s="10"/>
      <c r="I23" s="10"/>
      <c r="J23" s="10"/>
      <c r="K23" s="10"/>
      <c r="L23" s="140"/>
      <c r="M23" s="12"/>
    </row>
    <row r="24" spans="3:13" ht="15.5" x14ac:dyDescent="0.35">
      <c r="C24" s="13"/>
      <c r="D24" s="14"/>
      <c r="E24" s="15" t="s">
        <v>63</v>
      </c>
      <c r="F24" s="16"/>
      <c r="G24" s="16"/>
      <c r="H24" s="16"/>
      <c r="I24" s="16"/>
      <c r="J24" s="16"/>
      <c r="K24" s="16"/>
      <c r="L24" s="142"/>
      <c r="M24" s="17"/>
    </row>
    <row r="25" spans="3:13" x14ac:dyDescent="0.35">
      <c r="C25" s="13"/>
      <c r="D25" s="18"/>
      <c r="E25" s="19"/>
      <c r="F25" s="18"/>
      <c r="G25" s="18"/>
      <c r="H25" s="18"/>
      <c r="I25" s="18"/>
      <c r="J25" s="18"/>
      <c r="K25" s="18"/>
      <c r="L25" s="18"/>
      <c r="M25" s="17"/>
    </row>
    <row r="26" spans="3:13" x14ac:dyDescent="0.35">
      <c r="C26" s="13"/>
      <c r="D26" s="4"/>
      <c r="E26" s="338" t="s">
        <v>92</v>
      </c>
      <c r="F26" s="338" t="s">
        <v>93</v>
      </c>
      <c r="G26" s="338" t="s">
        <v>96</v>
      </c>
      <c r="H26" s="338" t="s">
        <v>97</v>
      </c>
      <c r="I26" s="338" t="s">
        <v>66</v>
      </c>
      <c r="J26" s="338">
        <f>Primary!I56</f>
        <v>0</v>
      </c>
      <c r="K26" s="341" t="s">
        <v>9</v>
      </c>
      <c r="L26" s="327" t="s">
        <v>172</v>
      </c>
      <c r="M26" s="17"/>
    </row>
    <row r="27" spans="3:13" x14ac:dyDescent="0.35">
      <c r="C27" s="13"/>
      <c r="D27" s="6">
        <v>1</v>
      </c>
      <c r="E27" s="231">
        <f>Primary!D57</f>
        <v>0</v>
      </c>
      <c r="F27" s="231">
        <f>Primary!E57</f>
        <v>0</v>
      </c>
      <c r="G27" s="231">
        <f>Primary!F57</f>
        <v>0</v>
      </c>
      <c r="H27" s="29">
        <f>Primary!G57</f>
        <v>0</v>
      </c>
      <c r="I27" s="150">
        <f>Primary!H57</f>
        <v>0</v>
      </c>
      <c r="J27" s="127">
        <f>Primary!I57</f>
        <v>0</v>
      </c>
      <c r="K27" s="79">
        <f>IF(E25="Daily Rate",H27*I27,IF(E25="Fixed Fee",H27,0))</f>
        <v>0</v>
      </c>
      <c r="L27" s="278"/>
      <c r="M27" s="17"/>
    </row>
    <row r="28" spans="3:13" x14ac:dyDescent="0.35">
      <c r="C28" s="13"/>
      <c r="D28" s="7">
        <v>2</v>
      </c>
      <c r="E28" s="170">
        <f>Primary!D58</f>
        <v>0</v>
      </c>
      <c r="F28" s="170">
        <f>Primary!E58</f>
        <v>0</v>
      </c>
      <c r="G28" s="170">
        <f>Primary!F58</f>
        <v>0</v>
      </c>
      <c r="H28" s="151">
        <f>Primary!G58</f>
        <v>0</v>
      </c>
      <c r="I28" s="152">
        <f>Primary!H58</f>
        <v>0</v>
      </c>
      <c r="J28" s="128">
        <f>Primary!I58</f>
        <v>0</v>
      </c>
      <c r="K28" s="79">
        <f>IF(E25="Daily Rate",H28*I28,IF(E25="Fixed Fee",H28,0))</f>
        <v>0</v>
      </c>
      <c r="L28" s="279"/>
      <c r="M28" s="17"/>
    </row>
    <row r="29" spans="3:13" x14ac:dyDescent="0.35">
      <c r="C29" s="13"/>
      <c r="D29" s="7">
        <v>3</v>
      </c>
      <c r="E29" s="170">
        <f>Primary!D59</f>
        <v>0</v>
      </c>
      <c r="F29" s="170">
        <f>Primary!E59</f>
        <v>0</v>
      </c>
      <c r="G29" s="170">
        <f>Primary!F59</f>
        <v>0</v>
      </c>
      <c r="H29" s="151">
        <f>Primary!G59</f>
        <v>0</v>
      </c>
      <c r="I29" s="152">
        <f>Primary!H59</f>
        <v>0</v>
      </c>
      <c r="J29" s="128">
        <f>Primary!I59</f>
        <v>0</v>
      </c>
      <c r="K29" s="79">
        <f>IF(E25="Daily Rate",H29*I29,IF(E25="Fixed Fee",H29,0))</f>
        <v>0</v>
      </c>
      <c r="L29" s="279"/>
      <c r="M29" s="17"/>
    </row>
    <row r="30" spans="3:13" x14ac:dyDescent="0.35">
      <c r="C30" s="13"/>
      <c r="D30" s="6">
        <v>4</v>
      </c>
      <c r="E30" s="231">
        <f>Primary!D60</f>
        <v>0</v>
      </c>
      <c r="F30" s="231">
        <f>Primary!E60</f>
        <v>0</v>
      </c>
      <c r="G30" s="231">
        <f>Primary!F60</f>
        <v>0</v>
      </c>
      <c r="H30" s="29">
        <f>Primary!G60</f>
        <v>0</v>
      </c>
      <c r="I30" s="150">
        <f>Primary!H60</f>
        <v>0</v>
      </c>
      <c r="J30" s="127">
        <f>Primary!I60</f>
        <v>0</v>
      </c>
      <c r="K30" s="79">
        <f>IF(E25="Daily Rate",H30*I30,IF(E25="Fixed Fee",H30,0))</f>
        <v>0</v>
      </c>
      <c r="L30" s="279"/>
      <c r="M30" s="17"/>
    </row>
    <row r="31" spans="3:13" x14ac:dyDescent="0.35">
      <c r="C31" s="13"/>
      <c r="D31" s="7">
        <v>5</v>
      </c>
      <c r="E31" s="170">
        <f>Primary!D61</f>
        <v>0</v>
      </c>
      <c r="F31" s="170">
        <f>Primary!E61</f>
        <v>0</v>
      </c>
      <c r="G31" s="170">
        <f>Primary!F61</f>
        <v>0</v>
      </c>
      <c r="H31" s="151">
        <f>Primary!G61</f>
        <v>0</v>
      </c>
      <c r="I31" s="152">
        <f>Primary!H61</f>
        <v>0</v>
      </c>
      <c r="J31" s="128">
        <f>Primary!I61</f>
        <v>0</v>
      </c>
      <c r="K31" s="79">
        <f>IF(E25="Daily Rate",H31*I31,IF(E25="Fixed Fee",H31,0))</f>
        <v>0</v>
      </c>
      <c r="L31" s="279"/>
      <c r="M31" s="17"/>
    </row>
    <row r="32" spans="3:13" x14ac:dyDescent="0.35">
      <c r="C32" s="13"/>
      <c r="D32" s="7">
        <v>6</v>
      </c>
      <c r="E32" s="170">
        <f>Primary!D62</f>
        <v>0</v>
      </c>
      <c r="F32" s="170">
        <f>Primary!E62</f>
        <v>0</v>
      </c>
      <c r="G32" s="170">
        <f>Primary!F62</f>
        <v>0</v>
      </c>
      <c r="H32" s="151">
        <f>Primary!G62</f>
        <v>0</v>
      </c>
      <c r="I32" s="152">
        <f>Primary!H62</f>
        <v>0</v>
      </c>
      <c r="J32" s="128">
        <f>Primary!I62</f>
        <v>0</v>
      </c>
      <c r="K32" s="79">
        <f>IF(E25="Daily Rate",H32*I32,IF(E25="Fixed Fee",H32,0))</f>
        <v>0</v>
      </c>
      <c r="L32" s="279"/>
      <c r="M32" s="17"/>
    </row>
    <row r="33" spans="3:13" x14ac:dyDescent="0.35">
      <c r="C33" s="13"/>
      <c r="D33" s="6">
        <v>7</v>
      </c>
      <c r="E33" s="231">
        <f>Primary!D63</f>
        <v>0</v>
      </c>
      <c r="F33" s="231">
        <f>Primary!E63</f>
        <v>0</v>
      </c>
      <c r="G33" s="231">
        <f>Primary!F63</f>
        <v>0</v>
      </c>
      <c r="H33" s="29">
        <f>Primary!G63</f>
        <v>0</v>
      </c>
      <c r="I33" s="150">
        <f>Primary!H63</f>
        <v>0</v>
      </c>
      <c r="J33" s="127">
        <f>Primary!I63</f>
        <v>0</v>
      </c>
      <c r="K33" s="79">
        <f>IF(E25="Daily Rate",H33*I33,IF(E25="Fixed Fee",H33,0))</f>
        <v>0</v>
      </c>
      <c r="L33" s="279"/>
      <c r="M33" s="17"/>
    </row>
    <row r="34" spans="3:13" x14ac:dyDescent="0.35">
      <c r="C34" s="13"/>
      <c r="D34" s="131"/>
      <c r="E34" s="149" t="s">
        <v>98</v>
      </c>
      <c r="F34" s="149"/>
      <c r="G34" s="149"/>
      <c r="H34" s="23"/>
      <c r="I34" s="23"/>
      <c r="J34" s="23"/>
      <c r="K34" s="58">
        <f>SUM(K27:K33)</f>
        <v>0</v>
      </c>
      <c r="L34" s="148">
        <f>SUM(L27:L33)</f>
        <v>0</v>
      </c>
      <c r="M34" s="17"/>
    </row>
    <row r="35" spans="3:13" ht="12" customHeight="1" x14ac:dyDescent="0.35">
      <c r="C35" s="24"/>
      <c r="D35" s="25"/>
      <c r="E35" s="25"/>
      <c r="F35" s="25"/>
      <c r="G35" s="25"/>
      <c r="H35" s="25"/>
      <c r="I35" s="25"/>
      <c r="J35" s="25"/>
      <c r="K35" s="25"/>
      <c r="L35" s="143"/>
      <c r="M35" s="26"/>
    </row>
    <row r="36" spans="3:13" ht="12" customHeight="1" x14ac:dyDescent="0.35">
      <c r="L36" s="144"/>
    </row>
    <row r="37" spans="3:13" ht="21" x14ac:dyDescent="0.5">
      <c r="C37" s="33"/>
      <c r="D37" s="34"/>
      <c r="E37" s="35" t="s">
        <v>173</v>
      </c>
      <c r="F37" s="34"/>
      <c r="G37" s="34"/>
      <c r="H37" s="34"/>
      <c r="I37" s="34"/>
      <c r="J37" s="34"/>
      <c r="K37" s="34"/>
      <c r="L37" s="145"/>
      <c r="M37" s="36"/>
    </row>
    <row r="38" spans="3:13" ht="12" customHeight="1" x14ac:dyDescent="0.35"/>
    <row r="39" spans="3:13" ht="12" customHeight="1" x14ac:dyDescent="0.5">
      <c r="C39" s="9"/>
      <c r="D39" s="10"/>
      <c r="E39" s="11"/>
      <c r="F39" s="10"/>
      <c r="G39" s="10"/>
      <c r="H39" s="10"/>
      <c r="I39" s="10"/>
      <c r="J39" s="10"/>
      <c r="K39" s="10"/>
      <c r="L39" s="140"/>
      <c r="M39" s="12"/>
    </row>
    <row r="40" spans="3:13" ht="15.5" x14ac:dyDescent="0.35">
      <c r="C40" s="13"/>
      <c r="D40" s="14"/>
      <c r="E40" s="15" t="s">
        <v>2</v>
      </c>
      <c r="F40" s="16"/>
      <c r="G40" s="16"/>
      <c r="H40" s="16"/>
      <c r="I40" s="16"/>
      <c r="J40" s="16"/>
      <c r="K40" s="16"/>
      <c r="L40" s="142"/>
      <c r="M40" s="133"/>
    </row>
    <row r="41" spans="3:13" ht="12" customHeight="1" x14ac:dyDescent="0.35">
      <c r="C41" s="13"/>
      <c r="D41" s="18"/>
      <c r="E41" s="19"/>
      <c r="F41" s="18"/>
      <c r="G41" s="18"/>
      <c r="H41" s="18"/>
      <c r="I41" s="18"/>
      <c r="J41" s="18"/>
      <c r="K41" s="18"/>
      <c r="L41" s="18"/>
      <c r="M41" s="17"/>
    </row>
    <row r="42" spans="3:13" x14ac:dyDescent="0.35">
      <c r="C42" s="13"/>
      <c r="D42" s="4"/>
      <c r="E42" s="424" t="s">
        <v>3</v>
      </c>
      <c r="F42" s="424"/>
      <c r="G42" s="338" t="s">
        <v>4</v>
      </c>
      <c r="H42" s="338" t="s">
        <v>101</v>
      </c>
      <c r="I42" s="338" t="s">
        <v>7</v>
      </c>
      <c r="J42" s="424" t="s">
        <v>9</v>
      </c>
      <c r="K42" s="436"/>
      <c r="L42" s="327" t="s">
        <v>172</v>
      </c>
      <c r="M42" s="17"/>
    </row>
    <row r="43" spans="3:13" x14ac:dyDescent="0.35">
      <c r="C43" s="13"/>
      <c r="D43" s="6">
        <v>1</v>
      </c>
      <c r="E43" s="431">
        <f>Primary!D84</f>
        <v>0</v>
      </c>
      <c r="F43" s="432"/>
      <c r="G43" s="40">
        <f>Primary!F84</f>
        <v>0</v>
      </c>
      <c r="H43" s="30">
        <f>Primary!G84</f>
        <v>0</v>
      </c>
      <c r="I43" s="92">
        <f>Primary!H84</f>
        <v>0</v>
      </c>
      <c r="J43" s="437">
        <f t="shared" ref="J43:J52" si="0">I43*H43</f>
        <v>0</v>
      </c>
      <c r="K43" s="438"/>
      <c r="L43" s="275"/>
      <c r="M43" s="17"/>
    </row>
    <row r="44" spans="3:13" x14ac:dyDescent="0.35">
      <c r="C44" s="13"/>
      <c r="D44" s="6">
        <v>2</v>
      </c>
      <c r="E44" s="406">
        <f>Primary!D85</f>
        <v>0</v>
      </c>
      <c r="F44" s="408"/>
      <c r="G44" s="40">
        <f>Primary!F85</f>
        <v>0</v>
      </c>
      <c r="H44" s="30">
        <f>Primary!G85</f>
        <v>0</v>
      </c>
      <c r="I44" s="92">
        <f>Primary!H85</f>
        <v>0</v>
      </c>
      <c r="J44" s="429">
        <f t="shared" si="0"/>
        <v>0</v>
      </c>
      <c r="K44" s="430"/>
      <c r="L44" s="276"/>
      <c r="M44" s="17"/>
    </row>
    <row r="45" spans="3:13" x14ac:dyDescent="0.35">
      <c r="C45" s="13"/>
      <c r="D45" s="6">
        <v>3</v>
      </c>
      <c r="E45" s="406">
        <f>Primary!D86</f>
        <v>0</v>
      </c>
      <c r="F45" s="408"/>
      <c r="G45" s="40">
        <f>Primary!F86</f>
        <v>0</v>
      </c>
      <c r="H45" s="30">
        <f>Primary!G86</f>
        <v>0</v>
      </c>
      <c r="I45" s="92">
        <f>Primary!H86</f>
        <v>0</v>
      </c>
      <c r="J45" s="429">
        <f t="shared" si="0"/>
        <v>0</v>
      </c>
      <c r="K45" s="430"/>
      <c r="L45" s="276"/>
      <c r="M45" s="17"/>
    </row>
    <row r="46" spans="3:13" x14ac:dyDescent="0.35">
      <c r="C46" s="13"/>
      <c r="D46" s="6">
        <v>4</v>
      </c>
      <c r="E46" s="431">
        <f>Primary!D87</f>
        <v>0</v>
      </c>
      <c r="F46" s="432"/>
      <c r="G46" s="40">
        <f>Primary!F87</f>
        <v>0</v>
      </c>
      <c r="H46" s="30">
        <f>Primary!G87</f>
        <v>0</v>
      </c>
      <c r="I46" s="92">
        <f>Primary!H87</f>
        <v>0</v>
      </c>
      <c r="J46" s="429">
        <f t="shared" si="0"/>
        <v>0</v>
      </c>
      <c r="K46" s="430"/>
      <c r="L46" s="276"/>
      <c r="M46" s="17"/>
    </row>
    <row r="47" spans="3:13" x14ac:dyDescent="0.35">
      <c r="C47" s="13"/>
      <c r="D47" s="6">
        <v>5</v>
      </c>
      <c r="E47" s="406">
        <f>Primary!D88</f>
        <v>0</v>
      </c>
      <c r="F47" s="408"/>
      <c r="G47" s="40">
        <f>Primary!F88</f>
        <v>0</v>
      </c>
      <c r="H47" s="30">
        <f>Primary!G88</f>
        <v>0</v>
      </c>
      <c r="I47" s="92">
        <f>Primary!H88</f>
        <v>0</v>
      </c>
      <c r="J47" s="429">
        <f t="shared" si="0"/>
        <v>0</v>
      </c>
      <c r="K47" s="430"/>
      <c r="L47" s="276"/>
      <c r="M47" s="17"/>
    </row>
    <row r="48" spans="3:13" x14ac:dyDescent="0.35">
      <c r="C48" s="13"/>
      <c r="D48" s="6">
        <v>6</v>
      </c>
      <c r="E48" s="406">
        <f>Primary!D89</f>
        <v>0</v>
      </c>
      <c r="F48" s="408"/>
      <c r="G48" s="40">
        <f>Primary!F89</f>
        <v>0</v>
      </c>
      <c r="H48" s="30">
        <f>Primary!G89</f>
        <v>0</v>
      </c>
      <c r="I48" s="92">
        <f>Primary!H89</f>
        <v>0</v>
      </c>
      <c r="J48" s="437">
        <f t="shared" si="0"/>
        <v>0</v>
      </c>
      <c r="K48" s="438"/>
      <c r="L48" s="276"/>
      <c r="M48" s="17"/>
    </row>
    <row r="49" spans="3:13" x14ac:dyDescent="0.35">
      <c r="C49" s="13"/>
      <c r="D49" s="6">
        <v>7</v>
      </c>
      <c r="E49" s="431">
        <f>Primary!D90</f>
        <v>0</v>
      </c>
      <c r="F49" s="432"/>
      <c r="G49" s="40">
        <f>Primary!F90</f>
        <v>0</v>
      </c>
      <c r="H49" s="30">
        <f>Primary!G90</f>
        <v>0</v>
      </c>
      <c r="I49" s="92">
        <f>Primary!H90</f>
        <v>0</v>
      </c>
      <c r="J49" s="429">
        <f t="shared" si="0"/>
        <v>0</v>
      </c>
      <c r="K49" s="430"/>
      <c r="L49" s="276"/>
      <c r="M49" s="17"/>
    </row>
    <row r="50" spans="3:13" x14ac:dyDescent="0.35">
      <c r="C50" s="13"/>
      <c r="D50" s="6">
        <v>8</v>
      </c>
      <c r="E50" s="406">
        <f>Primary!D91</f>
        <v>0</v>
      </c>
      <c r="F50" s="408"/>
      <c r="G50" s="40">
        <f>Primary!F91</f>
        <v>0</v>
      </c>
      <c r="H50" s="30">
        <f>Primary!G91</f>
        <v>0</v>
      </c>
      <c r="I50" s="92">
        <f>Primary!H91</f>
        <v>0</v>
      </c>
      <c r="J50" s="429">
        <f t="shared" si="0"/>
        <v>0</v>
      </c>
      <c r="K50" s="430"/>
      <c r="L50" s="276"/>
      <c r="M50" s="17"/>
    </row>
    <row r="51" spans="3:13" x14ac:dyDescent="0.35">
      <c r="C51" s="13"/>
      <c r="D51" s="6">
        <v>9</v>
      </c>
      <c r="E51" s="406">
        <f>Primary!D92</f>
        <v>0</v>
      </c>
      <c r="F51" s="408"/>
      <c r="G51" s="40">
        <f>Primary!F92</f>
        <v>0</v>
      </c>
      <c r="H51" s="30">
        <f>Primary!G92</f>
        <v>0</v>
      </c>
      <c r="I51" s="92">
        <f>Primary!H92</f>
        <v>0</v>
      </c>
      <c r="J51" s="429">
        <f t="shared" si="0"/>
        <v>0</v>
      </c>
      <c r="K51" s="430"/>
      <c r="L51" s="276"/>
      <c r="M51" s="17"/>
    </row>
    <row r="52" spans="3:13" x14ac:dyDescent="0.35">
      <c r="C52" s="13"/>
      <c r="D52" s="6">
        <v>10</v>
      </c>
      <c r="E52" s="431">
        <f>Primary!D93</f>
        <v>0</v>
      </c>
      <c r="F52" s="432"/>
      <c r="G52" s="40">
        <f>Primary!F93</f>
        <v>0</v>
      </c>
      <c r="H52" s="30">
        <f>Primary!G93</f>
        <v>0</v>
      </c>
      <c r="I52" s="92">
        <f>Primary!H93</f>
        <v>0</v>
      </c>
      <c r="J52" s="429">
        <f t="shared" si="0"/>
        <v>0</v>
      </c>
      <c r="K52" s="430"/>
      <c r="L52" s="276"/>
      <c r="M52" s="17"/>
    </row>
    <row r="53" spans="3:13" x14ac:dyDescent="0.35">
      <c r="C53" s="13"/>
      <c r="D53" s="23"/>
      <c r="E53" s="23" t="s">
        <v>10</v>
      </c>
      <c r="F53" s="23"/>
      <c r="G53" s="23"/>
      <c r="H53" s="23"/>
      <c r="I53" s="23"/>
      <c r="J53" s="419">
        <f>SUM(J43:K52)</f>
        <v>0</v>
      </c>
      <c r="K53" s="439"/>
      <c r="L53" s="136">
        <f>SUM(L43:L52)</f>
        <v>0</v>
      </c>
      <c r="M53" s="17"/>
    </row>
    <row r="54" spans="3:13" ht="12" customHeight="1" x14ac:dyDescent="0.35">
      <c r="C54" s="24"/>
      <c r="D54" s="25"/>
      <c r="E54" s="25"/>
      <c r="F54" s="25"/>
      <c r="G54" s="25"/>
      <c r="H54" s="25"/>
      <c r="I54" s="25"/>
      <c r="J54" s="25"/>
      <c r="K54" s="25"/>
      <c r="L54" s="88"/>
      <c r="M54" s="26"/>
    </row>
    <row r="55" spans="3:13" ht="12" customHeight="1" x14ac:dyDescent="0.35"/>
    <row r="56" spans="3:13" ht="12" customHeight="1" x14ac:dyDescent="0.5">
      <c r="C56" s="9"/>
      <c r="D56" s="10"/>
      <c r="E56" s="11"/>
      <c r="F56" s="10"/>
      <c r="G56" s="10"/>
      <c r="H56" s="10"/>
      <c r="I56" s="10"/>
      <c r="J56" s="10"/>
      <c r="K56" s="10"/>
      <c r="L56" s="140"/>
      <c r="M56" s="12"/>
    </row>
    <row r="57" spans="3:13" ht="15.5" x14ac:dyDescent="0.35">
      <c r="C57" s="13"/>
      <c r="D57" s="14"/>
      <c r="E57" s="15" t="s">
        <v>102</v>
      </c>
      <c r="F57" s="16"/>
      <c r="G57" s="16"/>
      <c r="H57" s="16"/>
      <c r="I57" s="16"/>
      <c r="J57" s="16"/>
      <c r="K57" s="16"/>
      <c r="L57" s="142"/>
      <c r="M57" s="133"/>
    </row>
    <row r="58" spans="3:13" ht="12" customHeight="1" x14ac:dyDescent="0.35">
      <c r="C58" s="13"/>
      <c r="D58" s="18"/>
      <c r="E58" s="19"/>
      <c r="F58" s="18"/>
      <c r="G58" s="18"/>
      <c r="H58" s="18"/>
      <c r="I58" s="18"/>
      <c r="J58" s="18"/>
      <c r="K58" s="18"/>
      <c r="L58" s="18"/>
      <c r="M58" s="17"/>
    </row>
    <row r="59" spans="3:13" x14ac:dyDescent="0.35">
      <c r="C59" s="13"/>
      <c r="D59" s="4"/>
      <c r="E59" s="424" t="s">
        <v>3</v>
      </c>
      <c r="F59" s="424"/>
      <c r="G59" s="338" t="s">
        <v>4</v>
      </c>
      <c r="H59" s="338" t="s">
        <v>101</v>
      </c>
      <c r="I59" s="338" t="s">
        <v>7</v>
      </c>
      <c r="J59" s="424" t="s">
        <v>9</v>
      </c>
      <c r="K59" s="436"/>
      <c r="L59" s="327" t="s">
        <v>172</v>
      </c>
      <c r="M59" s="17"/>
    </row>
    <row r="60" spans="3:13" x14ac:dyDescent="0.35">
      <c r="C60" s="13"/>
      <c r="D60" s="6">
        <v>1</v>
      </c>
      <c r="E60" s="431">
        <f>Primary!D101</f>
        <v>0</v>
      </c>
      <c r="F60" s="432"/>
      <c r="G60" s="40">
        <f>Primary!F101</f>
        <v>0</v>
      </c>
      <c r="H60" s="147">
        <f>Primary!G101</f>
        <v>0</v>
      </c>
      <c r="I60" s="92">
        <f>Primary!H101</f>
        <v>0</v>
      </c>
      <c r="J60" s="365">
        <f>I60*H60</f>
        <v>0</v>
      </c>
      <c r="K60" s="366"/>
      <c r="L60" s="275"/>
      <c r="M60" s="17"/>
    </row>
    <row r="61" spans="3:13" x14ac:dyDescent="0.35">
      <c r="C61" s="13"/>
      <c r="D61" s="6">
        <v>2</v>
      </c>
      <c r="E61" s="406">
        <f>Primary!D102</f>
        <v>0</v>
      </c>
      <c r="F61" s="408"/>
      <c r="G61" s="40">
        <f>Primary!F102</f>
        <v>0</v>
      </c>
      <c r="H61" s="147">
        <f>Primary!G102</f>
        <v>0</v>
      </c>
      <c r="I61" s="92">
        <f>Primary!H102</f>
        <v>0</v>
      </c>
      <c r="J61" s="352">
        <f>I61*H61</f>
        <v>0</v>
      </c>
      <c r="K61" s="353"/>
      <c r="L61" s="276"/>
      <c r="M61" s="17"/>
    </row>
    <row r="62" spans="3:13" x14ac:dyDescent="0.35">
      <c r="C62" s="13"/>
      <c r="D62" s="6">
        <v>3</v>
      </c>
      <c r="E62" s="406">
        <f>Primary!D103</f>
        <v>0</v>
      </c>
      <c r="F62" s="408"/>
      <c r="G62" s="40">
        <f>Primary!F103</f>
        <v>0</v>
      </c>
      <c r="H62" s="147">
        <f>Primary!G103</f>
        <v>0</v>
      </c>
      <c r="I62" s="92">
        <f>Primary!H103</f>
        <v>0</v>
      </c>
      <c r="J62" s="352">
        <f>I62*H62</f>
        <v>0</v>
      </c>
      <c r="K62" s="353"/>
      <c r="L62" s="276"/>
      <c r="M62" s="17"/>
    </row>
    <row r="63" spans="3:13" x14ac:dyDescent="0.35">
      <c r="C63" s="13"/>
      <c r="D63" s="6">
        <v>4</v>
      </c>
      <c r="E63" s="431">
        <f>Primary!D104</f>
        <v>0</v>
      </c>
      <c r="F63" s="432"/>
      <c r="G63" s="40">
        <f>Primary!F104</f>
        <v>0</v>
      </c>
      <c r="H63" s="147">
        <f>Primary!G104</f>
        <v>0</v>
      </c>
      <c r="I63" s="92">
        <f>Primary!H104</f>
        <v>0</v>
      </c>
      <c r="J63" s="365">
        <f t="shared" ref="J63:J74" si="1">I63*H63</f>
        <v>0</v>
      </c>
      <c r="K63" s="366"/>
      <c r="L63" s="276"/>
      <c r="M63" s="17"/>
    </row>
    <row r="64" spans="3:13" x14ac:dyDescent="0.35">
      <c r="C64" s="13"/>
      <c r="D64" s="6">
        <v>5</v>
      </c>
      <c r="E64" s="406">
        <f>Primary!D105</f>
        <v>0</v>
      </c>
      <c r="F64" s="408"/>
      <c r="G64" s="40">
        <f>Primary!F105</f>
        <v>0</v>
      </c>
      <c r="H64" s="147">
        <f>Primary!G105</f>
        <v>0</v>
      </c>
      <c r="I64" s="92">
        <f>Primary!H105</f>
        <v>0</v>
      </c>
      <c r="J64" s="352">
        <f t="shared" si="1"/>
        <v>0</v>
      </c>
      <c r="K64" s="353"/>
      <c r="L64" s="276"/>
      <c r="M64" s="17"/>
    </row>
    <row r="65" spans="3:13" x14ac:dyDescent="0.35">
      <c r="C65" s="13"/>
      <c r="D65" s="6">
        <v>6</v>
      </c>
      <c r="E65" s="406">
        <f>Primary!D106</f>
        <v>0</v>
      </c>
      <c r="F65" s="408"/>
      <c r="G65" s="40">
        <f>Primary!F106</f>
        <v>0</v>
      </c>
      <c r="H65" s="147">
        <f>Primary!G106</f>
        <v>0</v>
      </c>
      <c r="I65" s="92">
        <f>Primary!H106</f>
        <v>0</v>
      </c>
      <c r="J65" s="352">
        <f t="shared" si="1"/>
        <v>0</v>
      </c>
      <c r="K65" s="353"/>
      <c r="L65" s="276"/>
      <c r="M65" s="17"/>
    </row>
    <row r="66" spans="3:13" x14ac:dyDescent="0.35">
      <c r="C66" s="13"/>
      <c r="D66" s="6">
        <v>7</v>
      </c>
      <c r="E66" s="431">
        <f>Primary!D107</f>
        <v>0</v>
      </c>
      <c r="F66" s="432"/>
      <c r="G66" s="40">
        <f>Primary!F107</f>
        <v>0</v>
      </c>
      <c r="H66" s="147">
        <f>Primary!G107</f>
        <v>0</v>
      </c>
      <c r="I66" s="92">
        <f>Primary!H107</f>
        <v>0</v>
      </c>
      <c r="J66" s="365">
        <f t="shared" si="1"/>
        <v>0</v>
      </c>
      <c r="K66" s="366"/>
      <c r="L66" s="276"/>
      <c r="M66" s="17"/>
    </row>
    <row r="67" spans="3:13" x14ac:dyDescent="0.35">
      <c r="C67" s="13"/>
      <c r="D67" s="6">
        <v>8</v>
      </c>
      <c r="E67" s="406">
        <f>Primary!D108</f>
        <v>0</v>
      </c>
      <c r="F67" s="408"/>
      <c r="G67" s="40">
        <f>Primary!F108</f>
        <v>0</v>
      </c>
      <c r="H67" s="147">
        <f>Primary!G108</f>
        <v>0</v>
      </c>
      <c r="I67" s="92">
        <f>Primary!H108</f>
        <v>0</v>
      </c>
      <c r="J67" s="352">
        <f t="shared" si="1"/>
        <v>0</v>
      </c>
      <c r="K67" s="353"/>
      <c r="L67" s="276"/>
      <c r="M67" s="17"/>
    </row>
    <row r="68" spans="3:13" x14ac:dyDescent="0.35">
      <c r="C68" s="13"/>
      <c r="D68" s="6">
        <v>9</v>
      </c>
      <c r="E68" s="406">
        <f>Primary!D109</f>
        <v>0</v>
      </c>
      <c r="F68" s="408"/>
      <c r="G68" s="40">
        <f>Primary!F109</f>
        <v>0</v>
      </c>
      <c r="H68" s="147">
        <f>Primary!G109</f>
        <v>0</v>
      </c>
      <c r="I68" s="92">
        <f>Primary!H109</f>
        <v>0</v>
      </c>
      <c r="J68" s="352">
        <f t="shared" si="1"/>
        <v>0</v>
      </c>
      <c r="K68" s="353"/>
      <c r="L68" s="276"/>
      <c r="M68" s="17"/>
    </row>
    <row r="69" spans="3:13" x14ac:dyDescent="0.35">
      <c r="C69" s="13"/>
      <c r="D69" s="6">
        <v>10</v>
      </c>
      <c r="E69" s="431">
        <f>Primary!D110</f>
        <v>0</v>
      </c>
      <c r="F69" s="432"/>
      <c r="G69" s="40">
        <f>Primary!F110</f>
        <v>0</v>
      </c>
      <c r="H69" s="147">
        <f>Primary!G110</f>
        <v>0</v>
      </c>
      <c r="I69" s="92">
        <f>Primary!H110</f>
        <v>0</v>
      </c>
      <c r="J69" s="365">
        <f t="shared" si="1"/>
        <v>0</v>
      </c>
      <c r="K69" s="366"/>
      <c r="L69" s="276"/>
      <c r="M69" s="17"/>
    </row>
    <row r="70" spans="3:13" x14ac:dyDescent="0.35">
      <c r="C70" s="13"/>
      <c r="D70" s="6">
        <v>11</v>
      </c>
      <c r="E70" s="406">
        <f>Primary!D111</f>
        <v>0</v>
      </c>
      <c r="F70" s="408"/>
      <c r="G70" s="40">
        <f>Primary!F111</f>
        <v>0</v>
      </c>
      <c r="H70" s="147">
        <f>Primary!G111</f>
        <v>0</v>
      </c>
      <c r="I70" s="92">
        <f>Primary!H111</f>
        <v>0</v>
      </c>
      <c r="J70" s="352">
        <f t="shared" si="1"/>
        <v>0</v>
      </c>
      <c r="K70" s="353"/>
      <c r="L70" s="276"/>
      <c r="M70" s="17"/>
    </row>
    <row r="71" spans="3:13" x14ac:dyDescent="0.35">
      <c r="C71" s="13"/>
      <c r="D71" s="6">
        <v>12</v>
      </c>
      <c r="E71" s="406">
        <f>Primary!D112</f>
        <v>0</v>
      </c>
      <c r="F71" s="408"/>
      <c r="G71" s="40">
        <f>Primary!F112</f>
        <v>0</v>
      </c>
      <c r="H71" s="147">
        <f>Primary!G112</f>
        <v>0</v>
      </c>
      <c r="I71" s="92">
        <f>Primary!H112</f>
        <v>0</v>
      </c>
      <c r="J71" s="352">
        <f t="shared" si="1"/>
        <v>0</v>
      </c>
      <c r="K71" s="353"/>
      <c r="L71" s="276"/>
      <c r="M71" s="17"/>
    </row>
    <row r="72" spans="3:13" x14ac:dyDescent="0.35">
      <c r="C72" s="13"/>
      <c r="D72" s="6">
        <v>13</v>
      </c>
      <c r="E72" s="431" t="e">
        <f>Primary!#REF!</f>
        <v>#REF!</v>
      </c>
      <c r="F72" s="432"/>
      <c r="G72" s="40" t="e">
        <f>Primary!#REF!</f>
        <v>#REF!</v>
      </c>
      <c r="H72" s="147" t="e">
        <f>Primary!#REF!</f>
        <v>#REF!</v>
      </c>
      <c r="I72" s="92" t="e">
        <f>Primary!#REF!</f>
        <v>#REF!</v>
      </c>
      <c r="J72" s="365" t="e">
        <f t="shared" si="1"/>
        <v>#REF!</v>
      </c>
      <c r="K72" s="366"/>
      <c r="L72" s="276"/>
      <c r="M72" s="17"/>
    </row>
    <row r="73" spans="3:13" x14ac:dyDescent="0.35">
      <c r="C73" s="13"/>
      <c r="D73" s="6">
        <v>14</v>
      </c>
      <c r="E73" s="406" t="e">
        <f>Primary!#REF!</f>
        <v>#REF!</v>
      </c>
      <c r="F73" s="408"/>
      <c r="G73" s="40" t="e">
        <f>Primary!#REF!</f>
        <v>#REF!</v>
      </c>
      <c r="H73" s="147" t="e">
        <f>Primary!#REF!</f>
        <v>#REF!</v>
      </c>
      <c r="I73" s="92" t="e">
        <f>Primary!#REF!</f>
        <v>#REF!</v>
      </c>
      <c r="J73" s="352" t="e">
        <f t="shared" si="1"/>
        <v>#REF!</v>
      </c>
      <c r="K73" s="353"/>
      <c r="L73" s="276"/>
      <c r="M73" s="17"/>
    </row>
    <row r="74" spans="3:13" x14ac:dyDescent="0.35">
      <c r="C74" s="13"/>
      <c r="D74" s="6">
        <v>15</v>
      </c>
      <c r="E74" s="406" t="e">
        <f>Primary!#REF!</f>
        <v>#REF!</v>
      </c>
      <c r="F74" s="408"/>
      <c r="G74" s="40" t="e">
        <f>Primary!#REF!</f>
        <v>#REF!</v>
      </c>
      <c r="H74" s="147" t="e">
        <f>Primary!#REF!</f>
        <v>#REF!</v>
      </c>
      <c r="I74" s="92" t="e">
        <f>Primary!#REF!</f>
        <v>#REF!</v>
      </c>
      <c r="J74" s="352" t="e">
        <f t="shared" si="1"/>
        <v>#REF!</v>
      </c>
      <c r="K74" s="353"/>
      <c r="L74" s="276"/>
      <c r="M74" s="17"/>
    </row>
    <row r="75" spans="3:13" x14ac:dyDescent="0.35">
      <c r="C75" s="13"/>
      <c r="D75" s="23"/>
      <c r="E75" s="23" t="s">
        <v>103</v>
      </c>
      <c r="F75" s="23"/>
      <c r="G75" s="23"/>
      <c r="H75" s="23"/>
      <c r="I75" s="23"/>
      <c r="J75" s="419" t="e">
        <f>SUM(J60:K74)</f>
        <v>#REF!</v>
      </c>
      <c r="K75" s="439"/>
      <c r="L75" s="136">
        <f>SUM(L60:L74)</f>
        <v>0</v>
      </c>
      <c r="M75" s="17"/>
    </row>
    <row r="76" spans="3:13" ht="12" customHeight="1" x14ac:dyDescent="0.35">
      <c r="C76" s="24"/>
      <c r="D76" s="25"/>
      <c r="E76" s="25"/>
      <c r="F76" s="25"/>
      <c r="G76" s="25"/>
      <c r="H76" s="25"/>
      <c r="I76" s="25"/>
      <c r="J76" s="25"/>
      <c r="K76" s="25"/>
      <c r="L76" s="88"/>
      <c r="M76" s="26"/>
    </row>
    <row r="77" spans="3:13" ht="12" customHeight="1" x14ac:dyDescent="0.35"/>
    <row r="78" spans="3:13" ht="12" customHeight="1" x14ac:dyDescent="0.5">
      <c r="C78" s="9"/>
      <c r="D78" s="10"/>
      <c r="E78" s="11"/>
      <c r="F78" s="10"/>
      <c r="G78" s="10"/>
      <c r="H78" s="10"/>
      <c r="I78" s="10"/>
      <c r="J78" s="10"/>
      <c r="K78" s="10"/>
      <c r="L78" s="140"/>
      <c r="M78" s="12"/>
    </row>
    <row r="79" spans="3:13" ht="15.5" x14ac:dyDescent="0.35">
      <c r="C79" s="13"/>
      <c r="D79" s="14"/>
      <c r="E79" s="15" t="s">
        <v>104</v>
      </c>
      <c r="F79" s="16"/>
      <c r="G79" s="16"/>
      <c r="H79" s="16"/>
      <c r="I79" s="16"/>
      <c r="J79" s="16"/>
      <c r="K79" s="16"/>
      <c r="L79" s="142"/>
      <c r="M79" s="133"/>
    </row>
    <row r="80" spans="3:13" ht="12" customHeight="1" x14ac:dyDescent="0.35">
      <c r="C80" s="13"/>
      <c r="D80" s="18"/>
      <c r="E80" s="19"/>
      <c r="F80" s="18"/>
      <c r="G80" s="18"/>
      <c r="H80" s="18"/>
      <c r="I80" s="18"/>
      <c r="J80" s="18"/>
      <c r="K80" s="18"/>
      <c r="L80" s="18"/>
      <c r="M80" s="17"/>
    </row>
    <row r="81" spans="3:13" x14ac:dyDescent="0.35">
      <c r="C81" s="13"/>
      <c r="D81" s="4"/>
      <c r="E81" s="364" t="s">
        <v>105</v>
      </c>
      <c r="F81" s="364"/>
      <c r="G81" s="338" t="s">
        <v>106</v>
      </c>
      <c r="H81" s="338" t="s">
        <v>101</v>
      </c>
      <c r="I81" s="338" t="s">
        <v>7</v>
      </c>
      <c r="J81" s="424" t="s">
        <v>9</v>
      </c>
      <c r="K81" s="436"/>
      <c r="L81" s="134" t="s">
        <v>172</v>
      </c>
      <c r="M81" s="17"/>
    </row>
    <row r="82" spans="3:13" x14ac:dyDescent="0.35">
      <c r="C82" s="13"/>
      <c r="D82" s="6">
        <v>1</v>
      </c>
      <c r="E82" s="431">
        <f>Primary!D135</f>
        <v>0</v>
      </c>
      <c r="F82" s="432"/>
      <c r="G82" s="40">
        <f>Primary!F135</f>
        <v>0</v>
      </c>
      <c r="H82" s="147">
        <f>Primary!G135</f>
        <v>0</v>
      </c>
      <c r="I82" s="78">
        <f>Primary!H135</f>
        <v>0</v>
      </c>
      <c r="J82" s="437">
        <f>I82*H82</f>
        <v>0</v>
      </c>
      <c r="K82" s="438"/>
      <c r="L82" s="281"/>
      <c r="M82" s="87"/>
    </row>
    <row r="83" spans="3:13" x14ac:dyDescent="0.35">
      <c r="C83" s="13"/>
      <c r="D83" s="6">
        <v>2</v>
      </c>
      <c r="E83" s="406">
        <f>Primary!D136</f>
        <v>0</v>
      </c>
      <c r="F83" s="408"/>
      <c r="G83" s="40">
        <f>Primary!F136</f>
        <v>0</v>
      </c>
      <c r="H83" s="147">
        <f>Primary!G136</f>
        <v>0</v>
      </c>
      <c r="I83" s="78">
        <f>Primary!H136</f>
        <v>0</v>
      </c>
      <c r="J83" s="429">
        <f>I83*H83</f>
        <v>0</v>
      </c>
      <c r="K83" s="430"/>
      <c r="L83" s="282"/>
      <c r="M83" s="87"/>
    </row>
    <row r="84" spans="3:13" x14ac:dyDescent="0.35">
      <c r="C84" s="13"/>
      <c r="D84" s="6">
        <v>3</v>
      </c>
      <c r="E84" s="406">
        <f>Primary!D137</f>
        <v>0</v>
      </c>
      <c r="F84" s="408"/>
      <c r="G84" s="40">
        <f>Primary!F137</f>
        <v>0</v>
      </c>
      <c r="H84" s="147">
        <f>Primary!G137</f>
        <v>0</v>
      </c>
      <c r="I84" s="78">
        <f>Primary!H137</f>
        <v>0</v>
      </c>
      <c r="J84" s="429">
        <f>I84*H84</f>
        <v>0</v>
      </c>
      <c r="K84" s="430"/>
      <c r="L84" s="282"/>
      <c r="M84" s="87"/>
    </row>
    <row r="85" spans="3:13" x14ac:dyDescent="0.35">
      <c r="C85" s="13"/>
      <c r="D85" s="6">
        <v>4</v>
      </c>
      <c r="E85" s="431">
        <f>Primary!D138</f>
        <v>0</v>
      </c>
      <c r="F85" s="432"/>
      <c r="G85" s="40">
        <f>Primary!F138</f>
        <v>0</v>
      </c>
      <c r="H85" s="147">
        <f>Primary!G138</f>
        <v>0</v>
      </c>
      <c r="I85" s="78">
        <f>Primary!H138</f>
        <v>0</v>
      </c>
      <c r="J85" s="437">
        <f t="shared" ref="J85:J91" si="2">I85*H85</f>
        <v>0</v>
      </c>
      <c r="K85" s="438"/>
      <c r="L85" s="282"/>
      <c r="M85" s="87"/>
    </row>
    <row r="86" spans="3:13" x14ac:dyDescent="0.35">
      <c r="C86" s="13"/>
      <c r="D86" s="6">
        <v>5</v>
      </c>
      <c r="E86" s="406">
        <f>Primary!D139</f>
        <v>0</v>
      </c>
      <c r="F86" s="408"/>
      <c r="G86" s="40">
        <f>Primary!F139</f>
        <v>0</v>
      </c>
      <c r="H86" s="147">
        <f>Primary!G139</f>
        <v>0</v>
      </c>
      <c r="I86" s="78">
        <f>Primary!H139</f>
        <v>0</v>
      </c>
      <c r="J86" s="429">
        <f t="shared" si="2"/>
        <v>0</v>
      </c>
      <c r="K86" s="430"/>
      <c r="L86" s="282"/>
      <c r="M86" s="87"/>
    </row>
    <row r="87" spans="3:13" x14ac:dyDescent="0.35">
      <c r="C87" s="13"/>
      <c r="D87" s="6">
        <v>6</v>
      </c>
      <c r="E87" s="406">
        <f>Primary!D140</f>
        <v>0</v>
      </c>
      <c r="F87" s="408"/>
      <c r="G87" s="40">
        <f>Primary!F140</f>
        <v>0</v>
      </c>
      <c r="H87" s="147">
        <f>Primary!G140</f>
        <v>0</v>
      </c>
      <c r="I87" s="78">
        <f>Primary!H140</f>
        <v>0</v>
      </c>
      <c r="J87" s="429">
        <f t="shared" si="2"/>
        <v>0</v>
      </c>
      <c r="K87" s="430"/>
      <c r="L87" s="282"/>
      <c r="M87" s="87"/>
    </row>
    <row r="88" spans="3:13" x14ac:dyDescent="0.35">
      <c r="C88" s="13"/>
      <c r="D88" s="6">
        <v>7</v>
      </c>
      <c r="E88" s="431">
        <f>Primary!D141</f>
        <v>0</v>
      </c>
      <c r="F88" s="432"/>
      <c r="G88" s="40">
        <f>Primary!F141</f>
        <v>0</v>
      </c>
      <c r="H88" s="147">
        <f>Primary!G141</f>
        <v>0</v>
      </c>
      <c r="I88" s="78">
        <f>Primary!H141</f>
        <v>0</v>
      </c>
      <c r="J88" s="437">
        <f t="shared" si="2"/>
        <v>0</v>
      </c>
      <c r="K88" s="438"/>
      <c r="L88" s="282"/>
      <c r="M88" s="87"/>
    </row>
    <row r="89" spans="3:13" x14ac:dyDescent="0.35">
      <c r="C89" s="13"/>
      <c r="D89" s="6">
        <v>8</v>
      </c>
      <c r="E89" s="406">
        <f>Primary!D142</f>
        <v>0</v>
      </c>
      <c r="F89" s="408"/>
      <c r="G89" s="40">
        <f>Primary!F142</f>
        <v>0</v>
      </c>
      <c r="H89" s="147">
        <f>Primary!G142</f>
        <v>0</v>
      </c>
      <c r="I89" s="78">
        <f>Primary!H142</f>
        <v>0</v>
      </c>
      <c r="J89" s="429">
        <f t="shared" si="2"/>
        <v>0</v>
      </c>
      <c r="K89" s="430"/>
      <c r="L89" s="282"/>
      <c r="M89" s="87"/>
    </row>
    <row r="90" spans="3:13" x14ac:dyDescent="0.35">
      <c r="C90" s="13"/>
      <c r="D90" s="6">
        <v>9</v>
      </c>
      <c r="E90" s="406">
        <f>Primary!D143</f>
        <v>0</v>
      </c>
      <c r="F90" s="408"/>
      <c r="G90" s="40">
        <f>Primary!F143</f>
        <v>0</v>
      </c>
      <c r="H90" s="147">
        <f>Primary!G143</f>
        <v>0</v>
      </c>
      <c r="I90" s="78">
        <f>Primary!H143</f>
        <v>0</v>
      </c>
      <c r="J90" s="429">
        <f t="shared" si="2"/>
        <v>0</v>
      </c>
      <c r="K90" s="430"/>
      <c r="L90" s="282"/>
      <c r="M90" s="87"/>
    </row>
    <row r="91" spans="3:13" x14ac:dyDescent="0.35">
      <c r="C91" s="13"/>
      <c r="D91" s="6">
        <v>10</v>
      </c>
      <c r="E91" s="431">
        <f>Primary!D144</f>
        <v>0</v>
      </c>
      <c r="F91" s="432"/>
      <c r="G91" s="40">
        <f>Primary!F144</f>
        <v>0</v>
      </c>
      <c r="H91" s="147">
        <f>Primary!G144</f>
        <v>0</v>
      </c>
      <c r="I91" s="78">
        <f>Primary!H144</f>
        <v>0</v>
      </c>
      <c r="J91" s="437">
        <f t="shared" si="2"/>
        <v>0</v>
      </c>
      <c r="K91" s="438"/>
      <c r="L91" s="282"/>
      <c r="M91" s="87"/>
    </row>
    <row r="92" spans="3:13" x14ac:dyDescent="0.35">
      <c r="C92" s="13"/>
      <c r="D92" s="137"/>
      <c r="E92" s="137" t="s">
        <v>107</v>
      </c>
      <c r="F92" s="137"/>
      <c r="G92" s="137"/>
      <c r="H92" s="137"/>
      <c r="I92" s="137"/>
      <c r="J92" s="440">
        <f>SUM(J82:K91)</f>
        <v>0</v>
      </c>
      <c r="K92" s="441"/>
      <c r="L92" s="139">
        <f>SUM(L82:L91)</f>
        <v>0</v>
      </c>
      <c r="M92" s="87"/>
    </row>
    <row r="93" spans="3:13" ht="12" customHeight="1" x14ac:dyDescent="0.35">
      <c r="C93" s="24"/>
      <c r="D93" s="88"/>
      <c r="E93" s="88"/>
      <c r="F93" s="88"/>
      <c r="G93" s="88"/>
      <c r="H93" s="88"/>
      <c r="I93" s="88"/>
      <c r="J93" s="88"/>
      <c r="K93" s="88"/>
      <c r="L93" s="88"/>
      <c r="M93" s="89"/>
    </row>
    <row r="94" spans="3:13" ht="12" customHeight="1" x14ac:dyDescent="0.35">
      <c r="D94" s="1"/>
      <c r="E94" s="1"/>
      <c r="F94" s="1"/>
      <c r="G94" s="1"/>
      <c r="H94" s="1"/>
      <c r="I94" s="1"/>
      <c r="J94" s="1"/>
      <c r="K94" s="1"/>
      <c r="M94" s="1"/>
    </row>
    <row r="95" spans="3:13" ht="12" customHeight="1" x14ac:dyDescent="0.5">
      <c r="C95" s="9"/>
      <c r="D95" s="10"/>
      <c r="E95" s="11"/>
      <c r="F95" s="10"/>
      <c r="G95" s="10"/>
      <c r="H95" s="10"/>
      <c r="I95" s="10"/>
      <c r="J95" s="10"/>
      <c r="K95" s="10"/>
      <c r="L95" s="140"/>
      <c r="M95" s="12"/>
    </row>
    <row r="96" spans="3:13" ht="15.5" x14ac:dyDescent="0.35">
      <c r="C96" s="13"/>
      <c r="D96" s="14"/>
      <c r="E96" s="15" t="s">
        <v>108</v>
      </c>
      <c r="F96" s="16"/>
      <c r="G96" s="16"/>
      <c r="H96" s="16"/>
      <c r="I96" s="16"/>
      <c r="J96" s="16"/>
      <c r="K96" s="16"/>
      <c r="L96" s="142"/>
      <c r="M96" s="133"/>
    </row>
    <row r="97" spans="3:13" ht="12" customHeight="1" x14ac:dyDescent="0.35">
      <c r="C97" s="13"/>
      <c r="D97" s="18"/>
      <c r="E97" s="19"/>
      <c r="F97" s="18"/>
      <c r="G97" s="18"/>
      <c r="H97" s="18"/>
      <c r="I97" s="18"/>
      <c r="J97" s="18"/>
      <c r="K97" s="18"/>
      <c r="L97" s="18"/>
      <c r="M97" s="17"/>
    </row>
    <row r="98" spans="3:13" x14ac:dyDescent="0.35">
      <c r="C98" s="13"/>
      <c r="D98" s="4"/>
      <c r="E98" s="364" t="s">
        <v>109</v>
      </c>
      <c r="F98" s="364"/>
      <c r="G98" s="338" t="s">
        <v>110</v>
      </c>
      <c r="H98" s="338" t="s">
        <v>101</v>
      </c>
      <c r="I98" s="338" t="s">
        <v>7</v>
      </c>
      <c r="J98" s="378" t="s">
        <v>9</v>
      </c>
      <c r="K98" s="379"/>
      <c r="L98" s="134" t="s">
        <v>172</v>
      </c>
      <c r="M98" s="17"/>
    </row>
    <row r="99" spans="3:13" x14ac:dyDescent="0.35">
      <c r="C99" s="13"/>
      <c r="D99" s="6">
        <v>1</v>
      </c>
      <c r="E99" s="431">
        <f>Primary!D152</f>
        <v>0</v>
      </c>
      <c r="F99" s="432"/>
      <c r="G99" s="2">
        <f>Primary!F152</f>
        <v>0</v>
      </c>
      <c r="H99" s="93">
        <f>Primary!G152</f>
        <v>0</v>
      </c>
      <c r="I99" s="29">
        <f>Primary!H152</f>
        <v>0</v>
      </c>
      <c r="J99" s="365">
        <f>I99*H99</f>
        <v>0</v>
      </c>
      <c r="K99" s="366"/>
      <c r="L99" s="275"/>
      <c r="M99" s="87"/>
    </row>
    <row r="100" spans="3:13" x14ac:dyDescent="0.35">
      <c r="C100" s="13"/>
      <c r="D100" s="6">
        <v>2</v>
      </c>
      <c r="E100" s="406">
        <f>Primary!D153</f>
        <v>0</v>
      </c>
      <c r="F100" s="408"/>
      <c r="G100" s="2">
        <f>Primary!F153</f>
        <v>0</v>
      </c>
      <c r="H100" s="93">
        <f>Primary!G153</f>
        <v>0</v>
      </c>
      <c r="I100" s="29">
        <f>Primary!H153</f>
        <v>0</v>
      </c>
      <c r="J100" s="352">
        <f>I100*H100</f>
        <v>0</v>
      </c>
      <c r="K100" s="353"/>
      <c r="L100" s="276"/>
      <c r="M100" s="87"/>
    </row>
    <row r="101" spans="3:13" x14ac:dyDescent="0.35">
      <c r="C101" s="13"/>
      <c r="D101" s="6">
        <v>3</v>
      </c>
      <c r="E101" s="406">
        <f>Primary!D154</f>
        <v>0</v>
      </c>
      <c r="F101" s="408"/>
      <c r="G101" s="2">
        <f>Primary!F154</f>
        <v>0</v>
      </c>
      <c r="H101" s="93">
        <f>Primary!G154</f>
        <v>0</v>
      </c>
      <c r="I101" s="29">
        <f>Primary!H154</f>
        <v>0</v>
      </c>
      <c r="J101" s="352">
        <f>I101*H101</f>
        <v>0</v>
      </c>
      <c r="K101" s="353"/>
      <c r="L101" s="276"/>
      <c r="M101" s="87"/>
    </row>
    <row r="102" spans="3:13" x14ac:dyDescent="0.35">
      <c r="C102" s="13"/>
      <c r="D102" s="6">
        <v>4</v>
      </c>
      <c r="E102" s="431">
        <f>Primary!D155</f>
        <v>0</v>
      </c>
      <c r="F102" s="432"/>
      <c r="G102" s="2">
        <f>Primary!F155</f>
        <v>0</v>
      </c>
      <c r="H102" s="93">
        <f>Primary!G155</f>
        <v>0</v>
      </c>
      <c r="I102" s="29">
        <f>Primary!H155</f>
        <v>0</v>
      </c>
      <c r="J102" s="365">
        <f t="shared" ref="J102:J108" si="3">I102*H102</f>
        <v>0</v>
      </c>
      <c r="K102" s="366"/>
      <c r="L102" s="276"/>
      <c r="M102" s="87"/>
    </row>
    <row r="103" spans="3:13" x14ac:dyDescent="0.35">
      <c r="C103" s="13"/>
      <c r="D103" s="6">
        <v>5</v>
      </c>
      <c r="E103" s="406">
        <f>Primary!D156</f>
        <v>0</v>
      </c>
      <c r="F103" s="408"/>
      <c r="G103" s="2">
        <f>Primary!F156</f>
        <v>0</v>
      </c>
      <c r="H103" s="93">
        <f>Primary!G156</f>
        <v>0</v>
      </c>
      <c r="I103" s="29">
        <f>Primary!H156</f>
        <v>0</v>
      </c>
      <c r="J103" s="352">
        <f t="shared" si="3"/>
        <v>0</v>
      </c>
      <c r="K103" s="353"/>
      <c r="L103" s="276"/>
      <c r="M103" s="87"/>
    </row>
    <row r="104" spans="3:13" x14ac:dyDescent="0.35">
      <c r="C104" s="13"/>
      <c r="D104" s="6">
        <v>6</v>
      </c>
      <c r="E104" s="442">
        <f>Primary!D157</f>
        <v>0</v>
      </c>
      <c r="F104" s="408"/>
      <c r="G104" s="2">
        <f>Primary!F157</f>
        <v>0</v>
      </c>
      <c r="H104" s="93">
        <f>Primary!G157</f>
        <v>0</v>
      </c>
      <c r="I104" s="29">
        <f>Primary!H157</f>
        <v>0</v>
      </c>
      <c r="J104" s="352">
        <f t="shared" si="3"/>
        <v>0</v>
      </c>
      <c r="K104" s="353"/>
      <c r="L104" s="276"/>
      <c r="M104" s="87"/>
    </row>
    <row r="105" spans="3:13" x14ac:dyDescent="0.35">
      <c r="C105" s="13"/>
      <c r="D105" s="6">
        <v>7</v>
      </c>
      <c r="E105" s="443">
        <f>Primary!D158</f>
        <v>0</v>
      </c>
      <c r="F105" s="432"/>
      <c r="G105" s="2">
        <f>Primary!F158</f>
        <v>0</v>
      </c>
      <c r="H105" s="93">
        <f>Primary!G158</f>
        <v>0</v>
      </c>
      <c r="I105" s="29">
        <f>Primary!H158</f>
        <v>0</v>
      </c>
      <c r="J105" s="365">
        <f t="shared" si="3"/>
        <v>0</v>
      </c>
      <c r="K105" s="366"/>
      <c r="L105" s="276"/>
      <c r="M105" s="87"/>
    </row>
    <row r="106" spans="3:13" x14ac:dyDescent="0.35">
      <c r="C106" s="13"/>
      <c r="D106" s="6">
        <v>8</v>
      </c>
      <c r="E106" s="442">
        <f>Primary!D159</f>
        <v>0</v>
      </c>
      <c r="F106" s="408"/>
      <c r="G106" s="2">
        <f>Primary!F159</f>
        <v>0</v>
      </c>
      <c r="H106" s="93">
        <f>Primary!G159</f>
        <v>0</v>
      </c>
      <c r="I106" s="29">
        <f>Primary!H159</f>
        <v>0</v>
      </c>
      <c r="J106" s="352">
        <f t="shared" si="3"/>
        <v>0</v>
      </c>
      <c r="K106" s="353"/>
      <c r="L106" s="276"/>
      <c r="M106" s="87"/>
    </row>
    <row r="107" spans="3:13" x14ac:dyDescent="0.35">
      <c r="C107" s="13"/>
      <c r="D107" s="6">
        <v>9</v>
      </c>
      <c r="E107" s="442">
        <f>Primary!D160</f>
        <v>0</v>
      </c>
      <c r="F107" s="408"/>
      <c r="G107" s="2">
        <f>Primary!F160</f>
        <v>0</v>
      </c>
      <c r="H107" s="93">
        <f>Primary!G160</f>
        <v>0</v>
      </c>
      <c r="I107" s="29">
        <f>Primary!H160</f>
        <v>0</v>
      </c>
      <c r="J107" s="352">
        <f t="shared" si="3"/>
        <v>0</v>
      </c>
      <c r="K107" s="353"/>
      <c r="L107" s="276"/>
      <c r="M107" s="87"/>
    </row>
    <row r="108" spans="3:13" x14ac:dyDescent="0.35">
      <c r="C108" s="13"/>
      <c r="D108" s="6">
        <v>10</v>
      </c>
      <c r="E108" s="443">
        <f>Primary!D161</f>
        <v>0</v>
      </c>
      <c r="F108" s="432"/>
      <c r="G108" s="94">
        <f>Primary!F161</f>
        <v>0</v>
      </c>
      <c r="H108" s="93">
        <f>Primary!G161</f>
        <v>0</v>
      </c>
      <c r="I108" s="29">
        <f>Primary!H161</f>
        <v>0</v>
      </c>
      <c r="J108" s="365">
        <f t="shared" si="3"/>
        <v>0</v>
      </c>
      <c r="K108" s="366"/>
      <c r="L108" s="276"/>
      <c r="M108" s="87"/>
    </row>
    <row r="109" spans="3:13" x14ac:dyDescent="0.35">
      <c r="C109" s="13"/>
      <c r="D109" s="22"/>
      <c r="E109" s="23" t="s">
        <v>111</v>
      </c>
      <c r="F109" s="23"/>
      <c r="G109" s="23"/>
      <c r="H109" s="23"/>
      <c r="I109" s="23"/>
      <c r="J109" s="419">
        <f>SUM(J99:K108)</f>
        <v>0</v>
      </c>
      <c r="K109" s="439"/>
      <c r="L109" s="136">
        <f>SUM(L99:L108)</f>
        <v>0</v>
      </c>
      <c r="M109" s="87"/>
    </row>
    <row r="110" spans="3:13" ht="12" customHeight="1" x14ac:dyDescent="0.35">
      <c r="C110" s="24"/>
      <c r="D110" s="88"/>
      <c r="E110" s="88"/>
      <c r="F110" s="88"/>
      <c r="G110" s="88"/>
      <c r="H110" s="88"/>
      <c r="I110" s="88"/>
      <c r="J110" s="88"/>
      <c r="K110" s="88"/>
      <c r="L110" s="88"/>
      <c r="M110" s="89"/>
    </row>
    <row r="111" spans="3:13" ht="12" customHeight="1" x14ac:dyDescent="0.35">
      <c r="D111" s="1"/>
      <c r="E111" s="1"/>
      <c r="F111" s="1"/>
      <c r="G111" s="1"/>
      <c r="H111" s="1"/>
      <c r="I111" s="1"/>
      <c r="J111" s="1"/>
      <c r="K111" s="1"/>
      <c r="M111" s="1"/>
    </row>
    <row r="112" spans="3:13" ht="12" customHeight="1" x14ac:dyDescent="0.5">
      <c r="C112" s="9"/>
      <c r="D112" s="10"/>
      <c r="E112" s="11"/>
      <c r="F112" s="10"/>
      <c r="G112" s="10"/>
      <c r="H112" s="10"/>
      <c r="I112" s="10"/>
      <c r="J112" s="10"/>
      <c r="K112" s="10"/>
      <c r="L112" s="140"/>
      <c r="M112" s="12"/>
    </row>
    <row r="113" spans="3:13" ht="15.5" x14ac:dyDescent="0.35">
      <c r="C113" s="13"/>
      <c r="D113" s="14"/>
      <c r="E113" s="15" t="s">
        <v>112</v>
      </c>
      <c r="F113" s="16"/>
      <c r="G113" s="16"/>
      <c r="H113" s="16"/>
      <c r="I113" s="16"/>
      <c r="J113" s="16"/>
      <c r="K113" s="16"/>
      <c r="L113" s="142"/>
      <c r="M113" s="133"/>
    </row>
    <row r="114" spans="3:13" ht="12" customHeight="1" x14ac:dyDescent="0.35">
      <c r="C114" s="13"/>
      <c r="D114" s="18"/>
      <c r="E114" s="19"/>
      <c r="F114" s="18"/>
      <c r="G114" s="18"/>
      <c r="H114" s="18"/>
      <c r="I114" s="18"/>
      <c r="J114" s="18"/>
      <c r="K114" s="18"/>
      <c r="L114" s="18"/>
      <c r="M114" s="17"/>
    </row>
    <row r="115" spans="3:13" x14ac:dyDescent="0.35">
      <c r="C115" s="13"/>
      <c r="D115" s="4"/>
      <c r="E115" s="364" t="s">
        <v>3</v>
      </c>
      <c r="F115" s="364"/>
      <c r="G115" s="338" t="e">
        <f>#REF!</f>
        <v>#REF!</v>
      </c>
      <c r="H115" s="338" t="s">
        <v>101</v>
      </c>
      <c r="I115" s="338" t="s">
        <v>7</v>
      </c>
      <c r="J115" s="378" t="s">
        <v>9</v>
      </c>
      <c r="K115" s="379"/>
      <c r="L115" s="135" t="s">
        <v>172</v>
      </c>
      <c r="M115" s="17"/>
    </row>
    <row r="116" spans="3:13" x14ac:dyDescent="0.35">
      <c r="C116" s="13"/>
      <c r="D116" s="6">
        <v>1</v>
      </c>
      <c r="E116" s="431">
        <f>Primary!D169</f>
        <v>0</v>
      </c>
      <c r="F116" s="432"/>
      <c r="G116" s="2">
        <f>Primary!F169</f>
        <v>0</v>
      </c>
      <c r="H116" s="30">
        <f>Primary!G169</f>
        <v>0</v>
      </c>
      <c r="I116" s="29">
        <f>Primary!H169</f>
        <v>0</v>
      </c>
      <c r="J116" s="365">
        <f>I116*H116</f>
        <v>0</v>
      </c>
      <c r="K116" s="366"/>
      <c r="L116" s="275"/>
      <c r="M116" s="87"/>
    </row>
    <row r="117" spans="3:13" x14ac:dyDescent="0.35">
      <c r="C117" s="13"/>
      <c r="D117" s="6">
        <v>2</v>
      </c>
      <c r="E117" s="406">
        <f>Primary!D170</f>
        <v>0</v>
      </c>
      <c r="F117" s="408"/>
      <c r="G117" s="2">
        <f>Primary!F170</f>
        <v>0</v>
      </c>
      <c r="H117" s="30">
        <f>Primary!G170</f>
        <v>0</v>
      </c>
      <c r="I117" s="29">
        <f>Primary!H170</f>
        <v>0</v>
      </c>
      <c r="J117" s="352">
        <f>I117*H117</f>
        <v>0</v>
      </c>
      <c r="K117" s="353"/>
      <c r="L117" s="276"/>
      <c r="M117" s="87"/>
    </row>
    <row r="118" spans="3:13" x14ac:dyDescent="0.35">
      <c r="C118" s="13"/>
      <c r="D118" s="6">
        <v>3</v>
      </c>
      <c r="E118" s="431">
        <f>Primary!D171</f>
        <v>0</v>
      </c>
      <c r="F118" s="432"/>
      <c r="G118" s="2">
        <f>Primary!F171</f>
        <v>0</v>
      </c>
      <c r="H118" s="30">
        <f>Primary!G171</f>
        <v>0</v>
      </c>
      <c r="I118" s="29">
        <f>Primary!H171</f>
        <v>0</v>
      </c>
      <c r="J118" s="352">
        <f>I118*H118</f>
        <v>0</v>
      </c>
      <c r="K118" s="353"/>
      <c r="L118" s="276"/>
      <c r="M118" s="87"/>
    </row>
    <row r="119" spans="3:13" x14ac:dyDescent="0.35">
      <c r="C119" s="13"/>
      <c r="D119" s="6">
        <v>4</v>
      </c>
      <c r="E119" s="406">
        <f>Primary!D172</f>
        <v>0</v>
      </c>
      <c r="F119" s="408"/>
      <c r="G119" s="2">
        <f>Primary!F172</f>
        <v>0</v>
      </c>
      <c r="H119" s="30">
        <f>Primary!G172</f>
        <v>0</v>
      </c>
      <c r="I119" s="29">
        <f>Primary!H172</f>
        <v>0</v>
      </c>
      <c r="J119" s="365">
        <f t="shared" ref="J119:J125" si="4">I119*H119</f>
        <v>0</v>
      </c>
      <c r="K119" s="366"/>
      <c r="L119" s="276"/>
      <c r="M119" s="87"/>
    </row>
    <row r="120" spans="3:13" x14ac:dyDescent="0.35">
      <c r="C120" s="13"/>
      <c r="D120" s="6">
        <v>5</v>
      </c>
      <c r="E120" s="431">
        <f>Primary!D173</f>
        <v>0</v>
      </c>
      <c r="F120" s="432"/>
      <c r="G120" s="2">
        <f>Primary!F173</f>
        <v>0</v>
      </c>
      <c r="H120" s="30">
        <f>Primary!G173</f>
        <v>0</v>
      </c>
      <c r="I120" s="29">
        <f>Primary!H173</f>
        <v>0</v>
      </c>
      <c r="J120" s="352">
        <f t="shared" si="4"/>
        <v>0</v>
      </c>
      <c r="K120" s="353"/>
      <c r="L120" s="276"/>
      <c r="M120" s="87"/>
    </row>
    <row r="121" spans="3:13" x14ac:dyDescent="0.35">
      <c r="C121" s="13"/>
      <c r="D121" s="6">
        <v>6</v>
      </c>
      <c r="E121" s="406">
        <f>Primary!D174</f>
        <v>0</v>
      </c>
      <c r="F121" s="408"/>
      <c r="G121" s="2">
        <f>Primary!F174</f>
        <v>0</v>
      </c>
      <c r="H121" s="30">
        <f>Primary!G174</f>
        <v>0</v>
      </c>
      <c r="I121" s="29">
        <f>Primary!H174</f>
        <v>0</v>
      </c>
      <c r="J121" s="352">
        <f t="shared" si="4"/>
        <v>0</v>
      </c>
      <c r="K121" s="353"/>
      <c r="L121" s="276"/>
      <c r="M121" s="87"/>
    </row>
    <row r="122" spans="3:13" x14ac:dyDescent="0.35">
      <c r="C122" s="13"/>
      <c r="D122" s="6">
        <v>7</v>
      </c>
      <c r="E122" s="431">
        <f>Primary!D175</f>
        <v>0</v>
      </c>
      <c r="F122" s="432"/>
      <c r="G122" s="2">
        <f>Primary!F175</f>
        <v>0</v>
      </c>
      <c r="H122" s="30">
        <f>Primary!G175</f>
        <v>0</v>
      </c>
      <c r="I122" s="29">
        <f>Primary!H175</f>
        <v>0</v>
      </c>
      <c r="J122" s="365">
        <f t="shared" si="4"/>
        <v>0</v>
      </c>
      <c r="K122" s="366"/>
      <c r="L122" s="276"/>
      <c r="M122" s="87"/>
    </row>
    <row r="123" spans="3:13" x14ac:dyDescent="0.35">
      <c r="C123" s="13"/>
      <c r="D123" s="6">
        <v>8</v>
      </c>
      <c r="E123" s="406">
        <f>Primary!D176</f>
        <v>0</v>
      </c>
      <c r="F123" s="408"/>
      <c r="G123" s="2">
        <f>Primary!F176</f>
        <v>0</v>
      </c>
      <c r="H123" s="30">
        <f>Primary!G176</f>
        <v>0</v>
      </c>
      <c r="I123" s="29">
        <f>Primary!H176</f>
        <v>0</v>
      </c>
      <c r="J123" s="352">
        <f t="shared" si="4"/>
        <v>0</v>
      </c>
      <c r="K123" s="353"/>
      <c r="L123" s="276"/>
      <c r="M123" s="87"/>
    </row>
    <row r="124" spans="3:13" x14ac:dyDescent="0.35">
      <c r="C124" s="13"/>
      <c r="D124" s="6">
        <v>9</v>
      </c>
      <c r="E124" s="431">
        <f>Primary!D177</f>
        <v>0</v>
      </c>
      <c r="F124" s="432"/>
      <c r="G124" s="2">
        <f>Primary!F177</f>
        <v>0</v>
      </c>
      <c r="H124" s="30">
        <f>Primary!G177</f>
        <v>0</v>
      </c>
      <c r="I124" s="29">
        <f>Primary!H177</f>
        <v>0</v>
      </c>
      <c r="J124" s="352">
        <f t="shared" si="4"/>
        <v>0</v>
      </c>
      <c r="K124" s="353"/>
      <c r="L124" s="276"/>
      <c r="M124" s="87"/>
    </row>
    <row r="125" spans="3:13" x14ac:dyDescent="0.35">
      <c r="C125" s="13"/>
      <c r="D125" s="6">
        <v>10</v>
      </c>
      <c r="E125" s="406">
        <f>Primary!D178</f>
        <v>0</v>
      </c>
      <c r="F125" s="408"/>
      <c r="G125" s="2">
        <f>Primary!F178</f>
        <v>0</v>
      </c>
      <c r="H125" s="30">
        <f>Primary!G178</f>
        <v>0</v>
      </c>
      <c r="I125" s="29">
        <f>Primary!H178</f>
        <v>0</v>
      </c>
      <c r="J125" s="365">
        <f t="shared" si="4"/>
        <v>0</v>
      </c>
      <c r="K125" s="366"/>
      <c r="L125" s="276"/>
      <c r="M125" s="87"/>
    </row>
    <row r="126" spans="3:13" x14ac:dyDescent="0.35">
      <c r="C126" s="13"/>
      <c r="D126" s="22"/>
      <c r="E126" s="23" t="s">
        <v>114</v>
      </c>
      <c r="F126" s="23"/>
      <c r="G126" s="23"/>
      <c r="H126" s="23"/>
      <c r="I126" s="23"/>
      <c r="J126" s="419">
        <f>SUM(J116:K125)</f>
        <v>0</v>
      </c>
      <c r="K126" s="439"/>
      <c r="L126" s="136">
        <f>SUM(L116:L125)</f>
        <v>0</v>
      </c>
      <c r="M126" s="87"/>
    </row>
    <row r="127" spans="3:13" ht="12" customHeight="1" x14ac:dyDescent="0.35">
      <c r="C127" s="24"/>
      <c r="D127" s="88"/>
      <c r="E127" s="88"/>
      <c r="F127" s="88"/>
      <c r="G127" s="88"/>
      <c r="H127" s="88"/>
      <c r="I127" s="88"/>
      <c r="J127" s="88"/>
      <c r="K127" s="88"/>
      <c r="L127" s="88"/>
      <c r="M127" s="89"/>
    </row>
    <row r="128" spans="3:13" ht="12" customHeight="1" x14ac:dyDescent="0.35"/>
    <row r="129" spans="2:13" ht="21" x14ac:dyDescent="0.5">
      <c r="C129" s="33"/>
      <c r="D129" s="34"/>
      <c r="E129" s="35" t="s">
        <v>116</v>
      </c>
      <c r="F129" s="34"/>
      <c r="G129" s="34"/>
      <c r="H129" s="34"/>
      <c r="I129" s="34"/>
      <c r="J129" s="34"/>
      <c r="K129" s="34"/>
      <c r="L129" s="34"/>
      <c r="M129" s="36"/>
    </row>
    <row r="130" spans="2:13" ht="12" customHeight="1" x14ac:dyDescent="0.35">
      <c r="L130"/>
    </row>
    <row r="131" spans="2:13" ht="12" customHeight="1" x14ac:dyDescent="0.5">
      <c r="C131" s="9"/>
      <c r="D131" s="10"/>
      <c r="E131" s="11"/>
      <c r="F131" s="10"/>
      <c r="G131" s="10"/>
      <c r="H131" s="10"/>
      <c r="I131" s="10"/>
      <c r="J131" s="10"/>
      <c r="K131" s="10"/>
      <c r="L131" s="10"/>
      <c r="M131" s="12"/>
    </row>
    <row r="132" spans="2:13" ht="15.5" x14ac:dyDescent="0.35">
      <c r="C132" s="13"/>
      <c r="D132" s="14"/>
      <c r="E132" s="15" t="s">
        <v>117</v>
      </c>
      <c r="F132" s="16"/>
      <c r="G132" s="16"/>
      <c r="H132" s="16"/>
      <c r="I132" s="16"/>
      <c r="J132" s="16"/>
      <c r="K132" s="16"/>
      <c r="L132" s="14"/>
      <c r="M132" s="17"/>
    </row>
    <row r="133" spans="2:13" ht="12" customHeight="1" x14ac:dyDescent="0.35">
      <c r="C133" s="13"/>
      <c r="D133" s="20"/>
      <c r="E133" s="19" t="s">
        <v>118</v>
      </c>
      <c r="F133" s="20"/>
      <c r="G133" s="20"/>
      <c r="H133" s="20"/>
      <c r="I133" s="20"/>
      <c r="J133" s="20"/>
      <c r="K133" s="20"/>
      <c r="L133" s="20"/>
      <c r="M133" s="17"/>
    </row>
    <row r="134" spans="2:13" s="1" customFormat="1" ht="13" x14ac:dyDescent="0.3">
      <c r="C134" s="51"/>
      <c r="D134" s="4"/>
      <c r="E134" s="338" t="s">
        <v>119</v>
      </c>
      <c r="F134" s="338" t="s">
        <v>19</v>
      </c>
      <c r="G134" s="338" t="s">
        <v>20</v>
      </c>
      <c r="H134" s="338">
        <f>Primary!G201</f>
        <v>0</v>
      </c>
      <c r="I134" s="338">
        <f>Primary!H201</f>
        <v>0</v>
      </c>
      <c r="J134" s="338">
        <f>Primary!I201</f>
        <v>0</v>
      </c>
      <c r="K134" s="341" t="s">
        <v>24</v>
      </c>
      <c r="L134" s="327" t="s">
        <v>172</v>
      </c>
      <c r="M134" s="87"/>
    </row>
    <row r="135" spans="2:13" x14ac:dyDescent="0.35">
      <c r="B135" s="1"/>
      <c r="C135" s="51"/>
      <c r="D135" s="6"/>
      <c r="E135" s="2"/>
      <c r="F135" s="146">
        <f>Primary!E203</f>
        <v>0</v>
      </c>
      <c r="G135" s="146">
        <f>Primary!F203</f>
        <v>0</v>
      </c>
      <c r="H135" s="40">
        <f>Primary!G203</f>
        <v>0</v>
      </c>
      <c r="I135" s="40">
        <f>Primary!H203</f>
        <v>0</v>
      </c>
      <c r="J135" s="86">
        <f>Primary!I203</f>
        <v>0</v>
      </c>
      <c r="K135" s="345">
        <f>Primary!J203</f>
        <v>0</v>
      </c>
      <c r="L135" s="278"/>
      <c r="M135" s="87"/>
    </row>
    <row r="136" spans="2:13" x14ac:dyDescent="0.35">
      <c r="B136" s="1"/>
      <c r="C136" s="51"/>
      <c r="D136" s="7"/>
      <c r="E136" s="3"/>
      <c r="F136" s="158">
        <f>Primary!E205</f>
        <v>0</v>
      </c>
      <c r="G136" s="158">
        <f>Primary!F205</f>
        <v>0</v>
      </c>
      <c r="H136" s="339">
        <f>Primary!G205</f>
        <v>0</v>
      </c>
      <c r="I136" s="55">
        <f>Primary!H205</f>
        <v>0</v>
      </c>
      <c r="J136" s="55">
        <f>Primary!I205</f>
        <v>0</v>
      </c>
      <c r="K136" s="346">
        <f>Primary!J205</f>
        <v>0</v>
      </c>
      <c r="L136" s="279"/>
      <c r="M136" s="87"/>
    </row>
    <row r="137" spans="2:13" x14ac:dyDescent="0.35">
      <c r="B137" s="1"/>
      <c r="C137" s="51"/>
      <c r="D137" s="7"/>
      <c r="E137" s="3"/>
      <c r="F137" s="158">
        <f>Primary!E207</f>
        <v>0</v>
      </c>
      <c r="G137" s="158">
        <f>Primary!F207</f>
        <v>0</v>
      </c>
      <c r="H137" s="339">
        <f>Primary!G207</f>
        <v>0</v>
      </c>
      <c r="I137" s="55">
        <f>Primary!H207</f>
        <v>0</v>
      </c>
      <c r="J137" s="55">
        <f>Primary!I207</f>
        <v>0</v>
      </c>
      <c r="K137" s="346">
        <f>Primary!J207</f>
        <v>0</v>
      </c>
      <c r="L137" s="279"/>
      <c r="M137" s="87"/>
    </row>
    <row r="138" spans="2:13" x14ac:dyDescent="0.35">
      <c r="B138" s="1"/>
      <c r="C138" s="51"/>
      <c r="D138" s="7"/>
      <c r="E138" s="3"/>
      <c r="F138" s="158">
        <f>Primary!E209</f>
        <v>0</v>
      </c>
      <c r="G138" s="158">
        <f>Primary!F209</f>
        <v>0</v>
      </c>
      <c r="H138" s="339">
        <f>Primary!G209</f>
        <v>0</v>
      </c>
      <c r="I138" s="55">
        <f>Primary!H209</f>
        <v>0</v>
      </c>
      <c r="J138" s="55">
        <f>Primary!I209</f>
        <v>0</v>
      </c>
      <c r="K138" s="346">
        <f>Primary!J209</f>
        <v>0</v>
      </c>
      <c r="L138" s="279"/>
      <c r="M138" s="87"/>
    </row>
    <row r="139" spans="2:13" x14ac:dyDescent="0.35">
      <c r="B139" s="1"/>
      <c r="C139" s="51"/>
      <c r="D139" s="155"/>
      <c r="E139" s="8"/>
      <c r="F139" s="159">
        <f>Primary!E211</f>
        <v>0</v>
      </c>
      <c r="G139" s="159">
        <f>Primary!F211</f>
        <v>0</v>
      </c>
      <c r="H139" s="132">
        <f>Primary!G211</f>
        <v>0</v>
      </c>
      <c r="I139" s="54">
        <f>Primary!H211</f>
        <v>0</v>
      </c>
      <c r="J139" s="54">
        <f>Primary!I211</f>
        <v>0</v>
      </c>
      <c r="K139" s="160">
        <f>Primary!J211</f>
        <v>0</v>
      </c>
      <c r="L139" s="280"/>
      <c r="M139" s="87"/>
    </row>
    <row r="140" spans="2:13" x14ac:dyDescent="0.35">
      <c r="B140" s="1"/>
      <c r="C140" s="51"/>
      <c r="D140" s="22"/>
      <c r="E140" s="23" t="s">
        <v>120</v>
      </c>
      <c r="F140" s="23"/>
      <c r="G140" s="23"/>
      <c r="H140" s="23"/>
      <c r="I140" s="23"/>
      <c r="J140" s="23"/>
      <c r="K140" s="58">
        <f>SUM(K135:K139)</f>
        <v>0</v>
      </c>
      <c r="L140" s="148">
        <f>SUM(L135:L139)</f>
        <v>0</v>
      </c>
      <c r="M140" s="87"/>
    </row>
    <row r="141" spans="2:13" x14ac:dyDescent="0.35">
      <c r="B141" s="1"/>
      <c r="C141" s="13"/>
      <c r="D141" s="20"/>
      <c r="E141" s="19" t="s">
        <v>174</v>
      </c>
      <c r="F141" s="20"/>
      <c r="G141" s="20"/>
      <c r="H141" s="20"/>
      <c r="I141" s="20"/>
      <c r="J141" s="20"/>
      <c r="K141" s="20"/>
      <c r="L141" s="20"/>
      <c r="M141" s="17"/>
    </row>
    <row r="142" spans="2:13" x14ac:dyDescent="0.35">
      <c r="B142" s="1"/>
      <c r="C142" s="51"/>
      <c r="D142" s="4"/>
      <c r="E142" s="338" t="s">
        <v>175</v>
      </c>
      <c r="F142" s="338" t="s">
        <v>22</v>
      </c>
      <c r="G142" s="338" t="s">
        <v>176</v>
      </c>
      <c r="H142" s="338" t="s">
        <v>23</v>
      </c>
      <c r="I142" s="338" t="s">
        <v>177</v>
      </c>
      <c r="J142" s="338" t="s">
        <v>125</v>
      </c>
      <c r="K142" s="341" t="s">
        <v>24</v>
      </c>
      <c r="L142" s="327" t="s">
        <v>172</v>
      </c>
      <c r="M142" s="87"/>
    </row>
    <row r="143" spans="2:13" x14ac:dyDescent="0.35">
      <c r="B143" s="1"/>
      <c r="C143" s="51"/>
      <c r="D143" s="6"/>
      <c r="E143" s="2">
        <f>Primary!E215</f>
        <v>0</v>
      </c>
      <c r="F143" s="40">
        <f>Primary!G215</f>
        <v>0</v>
      </c>
      <c r="G143" s="30">
        <f>Primary!G218:H218</f>
        <v>0</v>
      </c>
      <c r="H143" s="40">
        <f>Primary!I218</f>
        <v>0</v>
      </c>
      <c r="I143" s="156">
        <f>Primary!D218</f>
        <v>0</v>
      </c>
      <c r="J143" s="157">
        <f>Primary!E218</f>
        <v>0</v>
      </c>
      <c r="K143" s="348">
        <f>Primary!J218</f>
        <v>0</v>
      </c>
      <c r="L143" s="278"/>
      <c r="M143" s="87"/>
    </row>
    <row r="144" spans="2:13" x14ac:dyDescent="0.35">
      <c r="B144" s="1"/>
      <c r="C144" s="51"/>
      <c r="D144" s="6"/>
      <c r="E144" s="2">
        <f>Primary!E220</f>
        <v>0</v>
      </c>
      <c r="F144" s="40">
        <f>Primary!G220</f>
        <v>0</v>
      </c>
      <c r="G144" s="30">
        <f>Primary!G223:H223</f>
        <v>0</v>
      </c>
      <c r="H144" s="40">
        <f>Primary!I223</f>
        <v>0</v>
      </c>
      <c r="I144" s="156">
        <f>Primary!D223</f>
        <v>0</v>
      </c>
      <c r="J144" s="157">
        <f>Primary!E223</f>
        <v>0</v>
      </c>
      <c r="K144" s="348">
        <f>Primary!J223</f>
        <v>0</v>
      </c>
      <c r="L144" s="278"/>
      <c r="M144" s="87"/>
    </row>
    <row r="145" spans="2:13" x14ac:dyDescent="0.35">
      <c r="B145" s="1"/>
      <c r="C145" s="51"/>
      <c r="D145" s="6"/>
      <c r="E145" s="2">
        <f>Primary!E225</f>
        <v>0</v>
      </c>
      <c r="F145" s="40">
        <f>Primary!G225</f>
        <v>0</v>
      </c>
      <c r="G145" s="30">
        <f>Primary!G228:H228</f>
        <v>0</v>
      </c>
      <c r="H145" s="40">
        <f>Primary!I228</f>
        <v>0</v>
      </c>
      <c r="I145" s="156">
        <f>Primary!D228</f>
        <v>0</v>
      </c>
      <c r="J145" s="157">
        <f>Primary!E228</f>
        <v>0</v>
      </c>
      <c r="K145" s="348">
        <f>Primary!J228</f>
        <v>0</v>
      </c>
      <c r="L145" s="278"/>
      <c r="M145" s="87"/>
    </row>
    <row r="146" spans="2:13" x14ac:dyDescent="0.35">
      <c r="B146" s="1"/>
      <c r="C146" s="51"/>
      <c r="D146" s="22"/>
      <c r="E146" s="23" t="s">
        <v>178</v>
      </c>
      <c r="F146" s="23"/>
      <c r="G146" s="23"/>
      <c r="H146" s="23"/>
      <c r="I146" s="23"/>
      <c r="J146" s="23"/>
      <c r="K146" s="58">
        <f>SUM(K143:K145)</f>
        <v>0</v>
      </c>
      <c r="L146" s="148">
        <f>SUM(L143:L145)</f>
        <v>0</v>
      </c>
      <c r="M146" s="87"/>
    </row>
    <row r="147" spans="2:13" x14ac:dyDescent="0.35">
      <c r="B147" s="1"/>
      <c r="C147" s="51"/>
      <c r="D147" s="20"/>
      <c r="E147" s="19" t="s">
        <v>129</v>
      </c>
      <c r="F147" s="20"/>
      <c r="G147" s="20"/>
      <c r="H147" s="20"/>
      <c r="I147" s="20"/>
      <c r="J147" s="20"/>
      <c r="K147" s="20"/>
      <c r="L147" s="20"/>
      <c r="M147" s="87"/>
    </row>
    <row r="148" spans="2:13" x14ac:dyDescent="0.35">
      <c r="B148" s="1"/>
      <c r="C148" s="51"/>
      <c r="D148" s="47"/>
      <c r="E148" s="394" t="s">
        <v>130</v>
      </c>
      <c r="F148" s="394"/>
      <c r="G148" s="333" t="str">
        <f>Primary!F231</f>
        <v>Rate/Fee</v>
      </c>
      <c r="H148" s="333" t="str">
        <f>Primary!G231</f>
        <v># Units</v>
      </c>
      <c r="I148" s="333">
        <f>Primary!H231</f>
        <v>0</v>
      </c>
      <c r="J148" s="333">
        <f>Primary!I231</f>
        <v>0</v>
      </c>
      <c r="K148" s="232" t="str">
        <f>Primary!J231</f>
        <v>Total</v>
      </c>
      <c r="L148" s="327" t="s">
        <v>172</v>
      </c>
      <c r="M148" s="87"/>
    </row>
    <row r="149" spans="2:13" x14ac:dyDescent="0.35">
      <c r="B149" s="1"/>
      <c r="C149" s="51"/>
      <c r="D149" s="80">
        <v>1</v>
      </c>
      <c r="E149" s="444" t="str">
        <f>Primary!D232</f>
        <v>Ex: Parking</v>
      </c>
      <c r="F149" s="445"/>
      <c r="G149" s="78">
        <f>Primary!F232</f>
        <v>0</v>
      </c>
      <c r="H149" s="40">
        <f>Primary!G232</f>
        <v>0</v>
      </c>
      <c r="I149" s="40">
        <f>Primary!H232</f>
        <v>0</v>
      </c>
      <c r="J149" s="40">
        <f>Primary!I232</f>
        <v>0</v>
      </c>
      <c r="K149" s="79">
        <f>Primary!J232</f>
        <v>0</v>
      </c>
      <c r="L149" s="275"/>
      <c r="M149" s="87"/>
    </row>
    <row r="150" spans="2:13" x14ac:dyDescent="0.35">
      <c r="B150" s="1"/>
      <c r="C150" s="51"/>
      <c r="D150" s="7">
        <v>2</v>
      </c>
      <c r="E150" s="406" t="str">
        <f>Primary!D233</f>
        <v>Ex: Baggage</v>
      </c>
      <c r="F150" s="408"/>
      <c r="G150" s="42">
        <f>Primary!F233</f>
        <v>0</v>
      </c>
      <c r="H150" s="339">
        <f>Primary!G233</f>
        <v>0</v>
      </c>
      <c r="I150" s="339">
        <f>Primary!H233</f>
        <v>0</v>
      </c>
      <c r="J150" s="339">
        <f>Primary!I233</f>
        <v>0</v>
      </c>
      <c r="K150" s="44">
        <f>Primary!J233</f>
        <v>0</v>
      </c>
      <c r="L150" s="275"/>
      <c r="M150" s="87"/>
    </row>
    <row r="151" spans="2:13" x14ac:dyDescent="0.35">
      <c r="B151" s="1"/>
      <c r="C151" s="51"/>
      <c r="D151" s="7">
        <v>3</v>
      </c>
      <c r="E151" s="406"/>
      <c r="F151" s="408"/>
      <c r="G151" s="42"/>
      <c r="H151" s="339">
        <f>Primary!G234</f>
        <v>0</v>
      </c>
      <c r="I151" s="339">
        <f>Primary!H234</f>
        <v>0</v>
      </c>
      <c r="J151" s="339">
        <f>Primary!I234</f>
        <v>0</v>
      </c>
      <c r="K151" s="44">
        <f>Primary!J234</f>
        <v>0</v>
      </c>
      <c r="L151" s="275"/>
      <c r="M151" s="87"/>
    </row>
    <row r="152" spans="2:13" x14ac:dyDescent="0.35">
      <c r="B152" s="1"/>
      <c r="C152" s="51"/>
      <c r="D152" s="7">
        <v>4</v>
      </c>
      <c r="E152" s="444">
        <f>Primary!D235</f>
        <v>0</v>
      </c>
      <c r="F152" s="445"/>
      <c r="G152" s="78">
        <f>Primary!F235</f>
        <v>0</v>
      </c>
      <c r="H152" s="40">
        <f>Primary!G235</f>
        <v>0</v>
      </c>
      <c r="I152" s="40">
        <f>Primary!H235</f>
        <v>0</v>
      </c>
      <c r="J152" s="40">
        <f>Primary!I235</f>
        <v>0</v>
      </c>
      <c r="K152" s="79">
        <f>Primary!J235</f>
        <v>0</v>
      </c>
      <c r="L152" s="275"/>
      <c r="M152" s="87"/>
    </row>
    <row r="153" spans="2:13" x14ac:dyDescent="0.35">
      <c r="B153" s="1"/>
      <c r="C153" s="51"/>
      <c r="D153" s="7">
        <v>5</v>
      </c>
      <c r="E153" s="406">
        <f>Primary!D236</f>
        <v>0</v>
      </c>
      <c r="F153" s="408"/>
      <c r="G153" s="42">
        <f>Primary!F236</f>
        <v>0</v>
      </c>
      <c r="H153" s="339">
        <f>Primary!G236</f>
        <v>0</v>
      </c>
      <c r="I153" s="339">
        <f>Primary!H236</f>
        <v>0</v>
      </c>
      <c r="J153" s="339">
        <f>Primary!I236</f>
        <v>0</v>
      </c>
      <c r="K153" s="44">
        <f>Primary!J236</f>
        <v>0</v>
      </c>
      <c r="L153" s="275"/>
      <c r="M153" s="87"/>
    </row>
    <row r="154" spans="2:13" x14ac:dyDescent="0.35">
      <c r="B154" s="1"/>
      <c r="C154" s="51"/>
      <c r="D154" s="7">
        <v>6</v>
      </c>
      <c r="E154" s="406">
        <f>Primary!D237</f>
        <v>0</v>
      </c>
      <c r="F154" s="408"/>
      <c r="G154" s="42">
        <f>Primary!F237</f>
        <v>0</v>
      </c>
      <c r="H154" s="339">
        <f>Primary!G237</f>
        <v>0</v>
      </c>
      <c r="I154" s="339">
        <f>Primary!H237</f>
        <v>0</v>
      </c>
      <c r="J154" s="339">
        <f>Primary!I237</f>
        <v>0</v>
      </c>
      <c r="K154" s="44">
        <f>Primary!J237</f>
        <v>0</v>
      </c>
      <c r="L154" s="275"/>
      <c r="M154" s="87"/>
    </row>
    <row r="155" spans="2:13" x14ac:dyDescent="0.35">
      <c r="B155" s="1"/>
      <c r="C155" s="51"/>
      <c r="D155" s="7">
        <v>7</v>
      </c>
      <c r="E155" s="444">
        <f>Primary!D238</f>
        <v>0</v>
      </c>
      <c r="F155" s="445"/>
      <c r="G155" s="78">
        <f>Primary!F238</f>
        <v>0</v>
      </c>
      <c r="H155" s="40">
        <f>Primary!G238</f>
        <v>0</v>
      </c>
      <c r="I155" s="40">
        <f>Primary!H238</f>
        <v>0</v>
      </c>
      <c r="J155" s="40">
        <f>Primary!I238</f>
        <v>0</v>
      </c>
      <c r="K155" s="79">
        <f>Primary!J238</f>
        <v>0</v>
      </c>
      <c r="L155" s="275"/>
      <c r="M155" s="87"/>
    </row>
    <row r="156" spans="2:13" x14ac:dyDescent="0.35">
      <c r="C156" s="51"/>
      <c r="D156" s="7">
        <v>8</v>
      </c>
      <c r="E156" s="406">
        <f>Primary!D239</f>
        <v>0</v>
      </c>
      <c r="F156" s="408"/>
      <c r="G156" s="42">
        <f>Primary!F239</f>
        <v>0</v>
      </c>
      <c r="H156" s="339">
        <f>Primary!G239</f>
        <v>0</v>
      </c>
      <c r="I156" s="339">
        <f>Primary!H239</f>
        <v>0</v>
      </c>
      <c r="J156" s="339">
        <f>Primary!I239</f>
        <v>0</v>
      </c>
      <c r="K156" s="44">
        <f>Primary!J239</f>
        <v>0</v>
      </c>
      <c r="L156" s="275"/>
      <c r="M156" s="87"/>
    </row>
    <row r="157" spans="2:13" x14ac:dyDescent="0.35">
      <c r="C157" s="51"/>
      <c r="D157" s="7">
        <v>9</v>
      </c>
      <c r="E157" s="406">
        <f>Primary!D240</f>
        <v>0</v>
      </c>
      <c r="F157" s="408"/>
      <c r="G157" s="42">
        <f>Primary!F240</f>
        <v>0</v>
      </c>
      <c r="H157" s="339">
        <f>Primary!G240</f>
        <v>0</v>
      </c>
      <c r="I157" s="339">
        <f>Primary!H240</f>
        <v>0</v>
      </c>
      <c r="J157" s="339">
        <f>Primary!I240</f>
        <v>0</v>
      </c>
      <c r="K157" s="44">
        <f>Primary!J240</f>
        <v>0</v>
      </c>
      <c r="L157" s="275"/>
      <c r="M157" s="87"/>
    </row>
    <row r="158" spans="2:13" x14ac:dyDescent="0.35">
      <c r="C158" s="51"/>
      <c r="D158" s="7">
        <v>10</v>
      </c>
      <c r="E158" s="444">
        <f>Primary!D241</f>
        <v>0</v>
      </c>
      <c r="F158" s="445"/>
      <c r="G158" s="78">
        <f>Primary!F241</f>
        <v>0</v>
      </c>
      <c r="H158" s="40">
        <f>Primary!G241</f>
        <v>0</v>
      </c>
      <c r="I158" s="40">
        <f>Primary!H241</f>
        <v>0</v>
      </c>
      <c r="J158" s="40">
        <f>Primary!I241</f>
        <v>0</v>
      </c>
      <c r="K158" s="79">
        <f>Primary!J241</f>
        <v>0</v>
      </c>
      <c r="L158" s="275"/>
      <c r="M158" s="87"/>
    </row>
    <row r="159" spans="2:13" x14ac:dyDescent="0.35">
      <c r="C159" s="51"/>
      <c r="D159" s="165"/>
      <c r="E159" s="137" t="s">
        <v>134</v>
      </c>
      <c r="F159" s="137"/>
      <c r="G159" s="137"/>
      <c r="H159" s="137"/>
      <c r="I159" s="137"/>
      <c r="J159" s="137"/>
      <c r="K159" s="138">
        <f>SUM(K149:K158)</f>
        <v>0</v>
      </c>
      <c r="L159" s="136"/>
      <c r="M159" s="87"/>
    </row>
    <row r="160" spans="2:13" x14ac:dyDescent="0.35">
      <c r="C160" s="51"/>
      <c r="D160" s="20"/>
      <c r="E160" s="19" t="s">
        <v>135</v>
      </c>
      <c r="F160" s="20"/>
      <c r="G160" s="20"/>
      <c r="H160" s="20"/>
      <c r="I160" s="20"/>
      <c r="J160" s="20"/>
      <c r="K160" s="20"/>
      <c r="L160" s="20"/>
      <c r="M160" s="87"/>
    </row>
    <row r="161" spans="3:13" x14ac:dyDescent="0.35">
      <c r="C161" s="51"/>
      <c r="D161" s="47"/>
      <c r="E161" s="334" t="s">
        <v>130</v>
      </c>
      <c r="F161" s="394" t="s">
        <v>136</v>
      </c>
      <c r="G161" s="394"/>
      <c r="H161" s="161"/>
      <c r="I161" s="163"/>
      <c r="J161" s="72"/>
      <c r="K161" s="162" t="s">
        <v>9</v>
      </c>
      <c r="L161" s="134" t="s">
        <v>172</v>
      </c>
      <c r="M161" s="87"/>
    </row>
    <row r="162" spans="3:13" x14ac:dyDescent="0.35">
      <c r="C162" s="51"/>
      <c r="D162" s="80">
        <v>1</v>
      </c>
      <c r="E162" s="170" t="str">
        <f>Primary!D245</f>
        <v>Conference Registration</v>
      </c>
      <c r="F162" s="446">
        <f>Primary!E245:F245</f>
        <v>0</v>
      </c>
      <c r="G162" s="447"/>
      <c r="H162" s="42">
        <f>Primary!G245</f>
        <v>0</v>
      </c>
      <c r="I162" s="56">
        <f>Primary!H245</f>
        <v>0</v>
      </c>
      <c r="J162" s="339">
        <f>Primary!I245</f>
        <v>0</v>
      </c>
      <c r="K162" s="346">
        <f>Primary!J245</f>
        <v>0</v>
      </c>
      <c r="L162" s="275"/>
      <c r="M162" s="87"/>
    </row>
    <row r="163" spans="3:13" x14ac:dyDescent="0.35">
      <c r="C163" s="51"/>
      <c r="D163" s="7"/>
      <c r="E163" s="170">
        <f>Primary!D246</f>
        <v>0</v>
      </c>
      <c r="F163" s="448">
        <f>Primary!E246:F246</f>
        <v>0</v>
      </c>
      <c r="G163" s="448"/>
      <c r="H163" s="42">
        <f>Primary!G246</f>
        <v>0</v>
      </c>
      <c r="I163" s="56">
        <f>Primary!H246</f>
        <v>0</v>
      </c>
      <c r="J163" s="339">
        <f>Primary!I246</f>
        <v>0</v>
      </c>
      <c r="K163" s="346">
        <f>Primary!J246</f>
        <v>0</v>
      </c>
      <c r="L163" s="275"/>
      <c r="M163" s="87"/>
    </row>
    <row r="164" spans="3:13" x14ac:dyDescent="0.35">
      <c r="C164" s="51"/>
      <c r="D164" s="166"/>
      <c r="E164" s="167" t="s">
        <v>139</v>
      </c>
      <c r="F164" s="168"/>
      <c r="G164" s="340"/>
      <c r="H164" s="168"/>
      <c r="I164" s="168"/>
      <c r="J164" s="168"/>
      <c r="K164" s="138">
        <f>SUM(K162:K163)</f>
        <v>0</v>
      </c>
      <c r="L164" s="164">
        <f>SUM(L162:L163)</f>
        <v>0</v>
      </c>
      <c r="M164" s="87"/>
    </row>
    <row r="165" spans="3:13" ht="12" customHeight="1" x14ac:dyDescent="0.35">
      <c r="C165" s="57"/>
      <c r="D165" s="25"/>
      <c r="E165" s="25"/>
      <c r="F165" s="25"/>
      <c r="G165" s="25"/>
      <c r="H165" s="25"/>
      <c r="I165" s="25"/>
      <c r="J165" s="25"/>
      <c r="K165" s="25"/>
      <c r="L165" s="25"/>
      <c r="M165" s="89"/>
    </row>
    <row r="166" spans="3:13" ht="12" customHeight="1" x14ac:dyDescent="0.35"/>
    <row r="167" spans="3:13" ht="12" customHeight="1" x14ac:dyDescent="0.5">
      <c r="C167" s="9"/>
      <c r="D167" s="10"/>
      <c r="E167" s="11"/>
      <c r="F167" s="10"/>
      <c r="G167" s="10"/>
      <c r="H167" s="10"/>
      <c r="I167" s="10"/>
      <c r="J167" s="10"/>
      <c r="K167" s="10"/>
      <c r="L167" s="10"/>
      <c r="M167" s="12"/>
    </row>
    <row r="168" spans="3:13" ht="15.5" x14ac:dyDescent="0.35">
      <c r="C168" s="13"/>
      <c r="D168" s="14"/>
      <c r="E168" s="15" t="s">
        <v>140</v>
      </c>
      <c r="F168" s="16"/>
      <c r="G168" s="16"/>
      <c r="H168" s="16"/>
      <c r="I168" s="16"/>
      <c r="J168" s="16"/>
      <c r="K168" s="16"/>
      <c r="L168" s="14"/>
      <c r="M168" s="17"/>
    </row>
    <row r="169" spans="3:13" x14ac:dyDescent="0.35">
      <c r="C169" s="13"/>
      <c r="D169" s="20"/>
      <c r="E169" s="19" t="s">
        <v>141</v>
      </c>
      <c r="F169" s="20"/>
      <c r="G169" s="20"/>
      <c r="H169" s="20"/>
      <c r="I169" s="20"/>
      <c r="J169" s="20"/>
      <c r="K169" s="20"/>
      <c r="L169" s="20"/>
      <c r="M169" s="17"/>
    </row>
    <row r="170" spans="3:13" x14ac:dyDescent="0.35">
      <c r="C170" s="51"/>
      <c r="D170" s="43"/>
      <c r="E170" s="338" t="s">
        <v>19</v>
      </c>
      <c r="F170" s="338" t="s">
        <v>20</v>
      </c>
      <c r="G170" s="338" t="str">
        <f>Primary!F253</f>
        <v>Roundtrip Cost</v>
      </c>
      <c r="H170" s="338" t="str">
        <f>Primary!G253</f>
        <v># Travelers</v>
      </c>
      <c r="I170" s="338" t="str">
        <f>Primary!H253</f>
        <v># Trips</v>
      </c>
      <c r="J170" s="338">
        <f>Primary!I253</f>
        <v>0</v>
      </c>
      <c r="K170" s="341" t="s">
        <v>9</v>
      </c>
      <c r="L170" s="327" t="s">
        <v>172</v>
      </c>
      <c r="M170" s="87"/>
    </row>
    <row r="171" spans="3:13" x14ac:dyDescent="0.35">
      <c r="C171" s="51"/>
      <c r="D171" s="69">
        <v>1</v>
      </c>
      <c r="E171" s="169">
        <f>Primary!D254</f>
        <v>0</v>
      </c>
      <c r="F171" s="170">
        <f>Primary!E254</f>
        <v>0</v>
      </c>
      <c r="G171" s="42">
        <f>Primary!F254</f>
        <v>0</v>
      </c>
      <c r="H171" s="56">
        <f>Primary!G254</f>
        <v>0</v>
      </c>
      <c r="I171" s="56">
        <f>Primary!H254</f>
        <v>0</v>
      </c>
      <c r="J171" s="55">
        <f>Primary!I254</f>
        <v>0</v>
      </c>
      <c r="K171" s="346">
        <f>Primary!J254</f>
        <v>0</v>
      </c>
      <c r="L171" s="275"/>
      <c r="M171" s="87"/>
    </row>
    <row r="172" spans="3:13" x14ac:dyDescent="0.35">
      <c r="C172" s="51"/>
      <c r="D172" s="70">
        <v>2</v>
      </c>
      <c r="E172" s="169">
        <f>Primary!D255</f>
        <v>0</v>
      </c>
      <c r="F172" s="170">
        <f>Primary!E255</f>
        <v>0</v>
      </c>
      <c r="G172" s="42">
        <f>Primary!F255</f>
        <v>0</v>
      </c>
      <c r="H172" s="56">
        <f>Primary!G255</f>
        <v>0</v>
      </c>
      <c r="I172" s="56">
        <f>Primary!H255</f>
        <v>0</v>
      </c>
      <c r="J172" s="339">
        <f>Primary!I255</f>
        <v>0</v>
      </c>
      <c r="K172" s="346">
        <f>Primary!J255</f>
        <v>0</v>
      </c>
      <c r="L172" s="276"/>
      <c r="M172" s="87"/>
    </row>
    <row r="173" spans="3:13" x14ac:dyDescent="0.35">
      <c r="C173" s="51"/>
      <c r="D173" s="70">
        <v>3</v>
      </c>
      <c r="E173" s="169">
        <f>Primary!D256</f>
        <v>0</v>
      </c>
      <c r="F173" s="170">
        <f>Primary!E256</f>
        <v>0</v>
      </c>
      <c r="G173" s="42">
        <f>Primary!F256</f>
        <v>0</v>
      </c>
      <c r="H173" s="56">
        <f>Primary!G256</f>
        <v>0</v>
      </c>
      <c r="I173" s="56">
        <f>Primary!H256</f>
        <v>0</v>
      </c>
      <c r="J173" s="55">
        <f>Primary!I256</f>
        <v>0</v>
      </c>
      <c r="K173" s="346">
        <f>Primary!J256</f>
        <v>0</v>
      </c>
      <c r="L173" s="276"/>
      <c r="M173" s="87"/>
    </row>
    <row r="174" spans="3:13" x14ac:dyDescent="0.35">
      <c r="C174" s="51"/>
      <c r="D174" s="70">
        <v>4</v>
      </c>
      <c r="E174" s="169">
        <f>Primary!D257</f>
        <v>0</v>
      </c>
      <c r="F174" s="170">
        <f>Primary!E257</f>
        <v>0</v>
      </c>
      <c r="G174" s="42">
        <f>Primary!F257</f>
        <v>0</v>
      </c>
      <c r="H174" s="56">
        <f>Primary!G257</f>
        <v>0</v>
      </c>
      <c r="I174" s="56">
        <f>Primary!H257</f>
        <v>0</v>
      </c>
      <c r="J174" s="55">
        <f>Primary!I257</f>
        <v>0</v>
      </c>
      <c r="K174" s="346">
        <f>Primary!J257</f>
        <v>0</v>
      </c>
      <c r="L174" s="276"/>
      <c r="M174" s="87"/>
    </row>
    <row r="175" spans="3:13" x14ac:dyDescent="0.35">
      <c r="C175" s="51"/>
      <c r="D175" s="70">
        <v>5</v>
      </c>
      <c r="E175" s="169">
        <f>Primary!D258</f>
        <v>0</v>
      </c>
      <c r="F175" s="170">
        <f>Primary!E258</f>
        <v>0</v>
      </c>
      <c r="G175" s="42">
        <f>Primary!F258</f>
        <v>0</v>
      </c>
      <c r="H175" s="56">
        <f>Primary!G258</f>
        <v>0</v>
      </c>
      <c r="I175" s="56">
        <f>Primary!H258</f>
        <v>0</v>
      </c>
      <c r="J175" s="339">
        <f>Primary!I258</f>
        <v>0</v>
      </c>
      <c r="K175" s="346">
        <f>Primary!J258</f>
        <v>0</v>
      </c>
      <c r="L175" s="277"/>
      <c r="M175" s="87"/>
    </row>
    <row r="176" spans="3:13" x14ac:dyDescent="0.35">
      <c r="C176" s="51"/>
      <c r="D176" s="269"/>
      <c r="E176" s="137" t="s">
        <v>143</v>
      </c>
      <c r="F176" s="166"/>
      <c r="G176" s="166"/>
      <c r="H176" s="166"/>
      <c r="I176" s="166"/>
      <c r="J176" s="166"/>
      <c r="K176" s="332">
        <f>SUM(K171:K175)</f>
        <v>0</v>
      </c>
      <c r="L176" s="164">
        <f>SUM(L171:L175)</f>
        <v>0</v>
      </c>
      <c r="M176" s="87"/>
    </row>
    <row r="177" spans="3:13" x14ac:dyDescent="0.35">
      <c r="C177" s="13"/>
      <c r="D177" s="20"/>
      <c r="E177" s="19" t="s">
        <v>174</v>
      </c>
      <c r="F177" s="20"/>
      <c r="G177" s="20"/>
      <c r="H177" s="20"/>
      <c r="I177" s="20"/>
      <c r="J177" s="20"/>
      <c r="K177" s="20"/>
      <c r="L177" s="20"/>
      <c r="M177" s="17"/>
    </row>
    <row r="178" spans="3:13" x14ac:dyDescent="0.35">
      <c r="C178" s="51"/>
      <c r="D178" s="4"/>
      <c r="E178" s="338" t="s">
        <v>175</v>
      </c>
      <c r="F178" s="338" t="s">
        <v>22</v>
      </c>
      <c r="G178" s="338" t="s">
        <v>176</v>
      </c>
      <c r="H178" s="338" t="s">
        <v>23</v>
      </c>
      <c r="I178" s="338" t="s">
        <v>177</v>
      </c>
      <c r="J178" s="338" t="s">
        <v>125</v>
      </c>
      <c r="K178" s="341" t="s">
        <v>24</v>
      </c>
      <c r="L178" s="327" t="s">
        <v>172</v>
      </c>
      <c r="M178" s="87"/>
    </row>
    <row r="179" spans="3:13" x14ac:dyDescent="0.35">
      <c r="C179" s="51"/>
      <c r="D179" s="6">
        <v>1</v>
      </c>
      <c r="E179" s="2">
        <f>Primary!E262</f>
        <v>0</v>
      </c>
      <c r="F179" s="30">
        <f>Primary!G262</f>
        <v>0</v>
      </c>
      <c r="G179" s="30">
        <f>Primary!G265:H265</f>
        <v>0</v>
      </c>
      <c r="H179" s="30">
        <f>Primary!I265</f>
        <v>0</v>
      </c>
      <c r="I179" s="344">
        <f>Primary!D265</f>
        <v>0</v>
      </c>
      <c r="J179" s="344">
        <f>Primary!E265</f>
        <v>0</v>
      </c>
      <c r="K179" s="345">
        <f>Primary!J265</f>
        <v>0</v>
      </c>
      <c r="L179" s="278"/>
      <c r="M179" s="87"/>
    </row>
    <row r="180" spans="3:13" x14ac:dyDescent="0.35">
      <c r="C180" s="51"/>
      <c r="D180" s="6">
        <v>2</v>
      </c>
      <c r="E180" s="2">
        <f>Primary!E267</f>
        <v>0</v>
      </c>
      <c r="F180" s="30">
        <f>Primary!G267</f>
        <v>0</v>
      </c>
      <c r="G180" s="30">
        <f>Primary!G270:H270</f>
        <v>0</v>
      </c>
      <c r="H180" s="30">
        <f>Primary!I270</f>
        <v>0</v>
      </c>
      <c r="I180" s="344">
        <f>Primary!D270</f>
        <v>0</v>
      </c>
      <c r="J180" s="344">
        <f>Primary!E270</f>
        <v>0</v>
      </c>
      <c r="K180" s="345">
        <f>Primary!J270</f>
        <v>0</v>
      </c>
      <c r="L180" s="278"/>
      <c r="M180" s="87"/>
    </row>
    <row r="181" spans="3:13" x14ac:dyDescent="0.35">
      <c r="C181" s="51"/>
      <c r="D181" s="6">
        <v>3</v>
      </c>
      <c r="E181" s="2">
        <f>Primary!E272</f>
        <v>0</v>
      </c>
      <c r="F181" s="30">
        <f>Primary!G272</f>
        <v>0</v>
      </c>
      <c r="G181" s="30">
        <f>Primary!G275:H275</f>
        <v>0</v>
      </c>
      <c r="H181" s="30">
        <f>Primary!I275</f>
        <v>0</v>
      </c>
      <c r="I181" s="344">
        <f>Primary!D275</f>
        <v>0</v>
      </c>
      <c r="J181" s="344">
        <f>Primary!E275</f>
        <v>0</v>
      </c>
      <c r="K181" s="345">
        <f>Primary!J275</f>
        <v>0</v>
      </c>
      <c r="L181" s="278"/>
      <c r="M181" s="87"/>
    </row>
    <row r="182" spans="3:13" x14ac:dyDescent="0.35">
      <c r="C182" s="51"/>
      <c r="D182" s="22"/>
      <c r="E182" s="23" t="s">
        <v>178</v>
      </c>
      <c r="F182" s="23"/>
      <c r="G182" s="23"/>
      <c r="H182" s="23"/>
      <c r="I182" s="23"/>
      <c r="J182" s="23"/>
      <c r="K182" s="58">
        <f>SUM(K179:K181)</f>
        <v>0</v>
      </c>
      <c r="L182" s="148">
        <f>SUM(L179:L181)</f>
        <v>0</v>
      </c>
      <c r="M182" s="87"/>
    </row>
    <row r="183" spans="3:13" x14ac:dyDescent="0.35">
      <c r="C183" s="51"/>
      <c r="D183" s="20"/>
      <c r="E183" s="19" t="s">
        <v>129</v>
      </c>
      <c r="F183" s="20"/>
      <c r="G183" s="20"/>
      <c r="H183" s="20"/>
      <c r="I183" s="20"/>
      <c r="J183" s="20"/>
      <c r="K183" s="20"/>
      <c r="L183" s="20"/>
      <c r="M183" s="87"/>
    </row>
    <row r="184" spans="3:13" x14ac:dyDescent="0.35">
      <c r="C184" s="51"/>
      <c r="D184" s="47"/>
      <c r="E184" s="394" t="s">
        <v>130</v>
      </c>
      <c r="F184" s="394"/>
      <c r="G184" s="333" t="s">
        <v>131</v>
      </c>
      <c r="H184" s="333" t="s">
        <v>69</v>
      </c>
      <c r="I184" s="333"/>
      <c r="J184" s="333"/>
      <c r="K184" s="232" t="s">
        <v>9</v>
      </c>
      <c r="L184" s="327" t="s">
        <v>172</v>
      </c>
      <c r="M184" s="87"/>
    </row>
    <row r="185" spans="3:13" x14ac:dyDescent="0.35">
      <c r="C185" s="51"/>
      <c r="D185" s="80">
        <v>1</v>
      </c>
      <c r="E185" s="444" t="s">
        <v>70</v>
      </c>
      <c r="F185" s="445"/>
      <c r="G185" s="172" t="e">
        <f>Primary!#REF!</f>
        <v>#REF!</v>
      </c>
      <c r="H185" s="173" t="e">
        <f>Primary!#REF!</f>
        <v>#REF!</v>
      </c>
      <c r="I185" s="171"/>
      <c r="J185" s="171"/>
      <c r="K185" s="174" t="e">
        <f>Primary!#REF!</f>
        <v>#REF!</v>
      </c>
      <c r="L185" s="275"/>
      <c r="M185" s="87"/>
    </row>
    <row r="186" spans="3:13" x14ac:dyDescent="0.35">
      <c r="C186" s="51"/>
      <c r="D186" s="7">
        <v>2</v>
      </c>
      <c r="E186" s="406" t="str">
        <f>Primary!D279</f>
        <v>Ex: Parking</v>
      </c>
      <c r="F186" s="408"/>
      <c r="G186" s="42">
        <f>Primary!F279</f>
        <v>0</v>
      </c>
      <c r="H186" s="56">
        <f>Primary!G279</f>
        <v>0</v>
      </c>
      <c r="I186" s="339">
        <f>Primary!H279</f>
        <v>0</v>
      </c>
      <c r="J186" s="339">
        <f>Primary!I279</f>
        <v>0</v>
      </c>
      <c r="K186" s="346">
        <f>Primary!J279</f>
        <v>0</v>
      </c>
      <c r="L186" s="275"/>
      <c r="M186" s="87"/>
    </row>
    <row r="187" spans="3:13" x14ac:dyDescent="0.35">
      <c r="C187" s="51"/>
      <c r="D187" s="7">
        <v>3</v>
      </c>
      <c r="E187" s="406" t="str">
        <f>Primary!D280</f>
        <v>Ex: Baggage</v>
      </c>
      <c r="F187" s="408"/>
      <c r="G187" s="42">
        <f>Primary!F280</f>
        <v>0</v>
      </c>
      <c r="H187" s="56">
        <f>Primary!G280</f>
        <v>0</v>
      </c>
      <c r="I187" s="339">
        <f>Primary!H280</f>
        <v>0</v>
      </c>
      <c r="J187" s="339">
        <f>Primary!I280</f>
        <v>0</v>
      </c>
      <c r="K187" s="346">
        <f>Primary!J280</f>
        <v>0</v>
      </c>
      <c r="L187" s="275"/>
      <c r="M187" s="87"/>
    </row>
    <row r="188" spans="3:13" x14ac:dyDescent="0.35">
      <c r="C188" s="51"/>
      <c r="D188" s="80">
        <v>4</v>
      </c>
      <c r="E188" s="406" t="str">
        <f>Primary!D281</f>
        <v>Ex: Visa</v>
      </c>
      <c r="F188" s="408"/>
      <c r="G188" s="42">
        <f>Primary!F281</f>
        <v>0</v>
      </c>
      <c r="H188" s="56">
        <f>Primary!G281</f>
        <v>0</v>
      </c>
      <c r="I188" s="339">
        <f>Primary!H281</f>
        <v>0</v>
      </c>
      <c r="J188" s="339">
        <f>Primary!I281</f>
        <v>0</v>
      </c>
      <c r="K188" s="346">
        <f>Primary!J281</f>
        <v>0</v>
      </c>
      <c r="L188" s="275"/>
      <c r="M188" s="87"/>
    </row>
    <row r="189" spans="3:13" x14ac:dyDescent="0.35">
      <c r="C189" s="51"/>
      <c r="D189" s="7">
        <v>5</v>
      </c>
      <c r="E189" s="444">
        <f>Primary!D282</f>
        <v>0</v>
      </c>
      <c r="F189" s="445"/>
      <c r="G189" s="42">
        <f>Primary!F282</f>
        <v>0</v>
      </c>
      <c r="H189" s="56">
        <f>Primary!G282</f>
        <v>0</v>
      </c>
      <c r="I189" s="339">
        <f>Primary!H282</f>
        <v>0</v>
      </c>
      <c r="J189" s="339">
        <f>Primary!I282</f>
        <v>0</v>
      </c>
      <c r="K189" s="346">
        <f>Primary!J282</f>
        <v>0</v>
      </c>
      <c r="L189" s="275"/>
      <c r="M189" s="87"/>
    </row>
    <row r="190" spans="3:13" x14ac:dyDescent="0.35">
      <c r="C190" s="51"/>
      <c r="D190" s="7">
        <v>6</v>
      </c>
      <c r="E190" s="406">
        <f>Primary!D283</f>
        <v>0</v>
      </c>
      <c r="F190" s="408"/>
      <c r="G190" s="42">
        <f>Primary!F283</f>
        <v>0</v>
      </c>
      <c r="H190" s="56">
        <f>Primary!G283</f>
        <v>0</v>
      </c>
      <c r="I190" s="339">
        <f>Primary!H283</f>
        <v>0</v>
      </c>
      <c r="J190" s="339">
        <f>Primary!I283</f>
        <v>0</v>
      </c>
      <c r="K190" s="346">
        <f>Primary!J283</f>
        <v>0</v>
      </c>
      <c r="L190" s="275"/>
      <c r="M190" s="87"/>
    </row>
    <row r="191" spans="3:13" x14ac:dyDescent="0.35">
      <c r="C191" s="51"/>
      <c r="D191" s="80">
        <v>7</v>
      </c>
      <c r="E191" s="406">
        <f>Primary!D284</f>
        <v>0</v>
      </c>
      <c r="F191" s="408"/>
      <c r="G191" s="42">
        <f>Primary!F284</f>
        <v>0</v>
      </c>
      <c r="H191" s="56">
        <f>Primary!G284</f>
        <v>0</v>
      </c>
      <c r="I191" s="339">
        <f>Primary!H284</f>
        <v>0</v>
      </c>
      <c r="J191" s="339">
        <f>Primary!I284</f>
        <v>0</v>
      </c>
      <c r="K191" s="346">
        <f>Primary!J284</f>
        <v>0</v>
      </c>
      <c r="L191" s="275"/>
      <c r="M191" s="87"/>
    </row>
    <row r="192" spans="3:13" x14ac:dyDescent="0.35">
      <c r="C192" s="51"/>
      <c r="D192" s="7">
        <v>8</v>
      </c>
      <c r="E192" s="406">
        <f>Primary!D285</f>
        <v>0</v>
      </c>
      <c r="F192" s="408"/>
      <c r="G192" s="42">
        <f>Primary!F285</f>
        <v>0</v>
      </c>
      <c r="H192" s="56">
        <f>Primary!G285</f>
        <v>0</v>
      </c>
      <c r="I192" s="339">
        <f>Primary!H285</f>
        <v>0</v>
      </c>
      <c r="J192" s="339">
        <f>Primary!I285</f>
        <v>0</v>
      </c>
      <c r="K192" s="346">
        <f>Primary!J285</f>
        <v>0</v>
      </c>
      <c r="L192" s="275"/>
      <c r="M192" s="87"/>
    </row>
    <row r="193" spans="3:13" x14ac:dyDescent="0.35">
      <c r="C193" s="51"/>
      <c r="D193" s="7">
        <v>9</v>
      </c>
      <c r="E193" s="444">
        <f>Primary!D286</f>
        <v>0</v>
      </c>
      <c r="F193" s="445"/>
      <c r="G193" s="42">
        <f>Primary!F286</f>
        <v>0</v>
      </c>
      <c r="H193" s="56">
        <f>Primary!G286</f>
        <v>0</v>
      </c>
      <c r="I193" s="339">
        <f>Primary!H286</f>
        <v>0</v>
      </c>
      <c r="J193" s="339">
        <f>Primary!I286</f>
        <v>0</v>
      </c>
      <c r="K193" s="346">
        <f>Primary!J286</f>
        <v>0</v>
      </c>
      <c r="L193" s="275"/>
      <c r="M193" s="87"/>
    </row>
    <row r="194" spans="3:13" x14ac:dyDescent="0.35">
      <c r="C194" s="51"/>
      <c r="D194" s="80">
        <v>10</v>
      </c>
      <c r="E194" s="406">
        <f>Primary!D287</f>
        <v>0</v>
      </c>
      <c r="F194" s="408"/>
      <c r="G194" s="42">
        <f>Primary!F287</f>
        <v>0</v>
      </c>
      <c r="H194" s="56">
        <f>Primary!G287</f>
        <v>0</v>
      </c>
      <c r="I194" s="339">
        <f>Primary!H287</f>
        <v>0</v>
      </c>
      <c r="J194" s="339">
        <f>Primary!I287</f>
        <v>0</v>
      </c>
      <c r="K194" s="346">
        <f>Primary!J287</f>
        <v>0</v>
      </c>
      <c r="L194" s="275"/>
      <c r="M194" s="87"/>
    </row>
    <row r="195" spans="3:13" x14ac:dyDescent="0.35">
      <c r="C195" s="51"/>
      <c r="D195" s="165"/>
      <c r="E195" s="137" t="s">
        <v>134</v>
      </c>
      <c r="F195" s="137"/>
      <c r="G195" s="137"/>
      <c r="H195" s="137"/>
      <c r="I195" s="137"/>
      <c r="J195" s="137"/>
      <c r="K195" s="332" t="e">
        <f>SUM(K185:K194)</f>
        <v>#REF!</v>
      </c>
      <c r="L195" s="164">
        <f>SUM(L185:L189)</f>
        <v>0</v>
      </c>
      <c r="M195" s="87"/>
    </row>
    <row r="196" spans="3:13" x14ac:dyDescent="0.35">
      <c r="C196" s="51"/>
      <c r="D196" s="20"/>
      <c r="E196" s="19" t="s">
        <v>135</v>
      </c>
      <c r="F196" s="20"/>
      <c r="G196" s="20"/>
      <c r="H196" s="20"/>
      <c r="I196" s="20"/>
      <c r="J196" s="20"/>
      <c r="K196" s="20"/>
      <c r="L196" s="20"/>
      <c r="M196" s="87"/>
    </row>
    <row r="197" spans="3:13" x14ac:dyDescent="0.35">
      <c r="C197" s="51"/>
      <c r="D197" s="47"/>
      <c r="E197" s="334" t="s">
        <v>130</v>
      </c>
      <c r="F197" s="394" t="s">
        <v>179</v>
      </c>
      <c r="G197" s="394"/>
      <c r="H197" s="175" t="s">
        <v>137</v>
      </c>
      <c r="I197" s="333"/>
      <c r="J197" s="72"/>
      <c r="K197" s="77" t="s">
        <v>9</v>
      </c>
      <c r="L197" s="134" t="s">
        <v>172</v>
      </c>
      <c r="M197" s="87"/>
    </row>
    <row r="198" spans="3:13" x14ac:dyDescent="0.35">
      <c r="C198" s="51"/>
      <c r="D198" s="80">
        <v>1</v>
      </c>
      <c r="E198" s="170" t="str">
        <f>Primary!D292</f>
        <v>Conference Registration</v>
      </c>
      <c r="F198" s="446">
        <f>Primary!E292:F292</f>
        <v>0</v>
      </c>
      <c r="G198" s="447"/>
      <c r="H198" s="343">
        <f>Primary!G292</f>
        <v>0</v>
      </c>
      <c r="I198" s="56">
        <f>Primary!H292</f>
        <v>0</v>
      </c>
      <c r="J198" s="339">
        <f>Primary!I292</f>
        <v>0</v>
      </c>
      <c r="K198" s="346">
        <f>Primary!J292</f>
        <v>0</v>
      </c>
      <c r="L198" s="275"/>
      <c r="M198" s="87"/>
    </row>
    <row r="199" spans="3:13" x14ac:dyDescent="0.35">
      <c r="C199" s="51"/>
      <c r="D199" s="7">
        <v>2</v>
      </c>
      <c r="E199" s="170">
        <f>Primary!D293</f>
        <v>0</v>
      </c>
      <c r="F199" s="448">
        <f>Primary!E293:F293</f>
        <v>0</v>
      </c>
      <c r="G199" s="448"/>
      <c r="H199" s="343">
        <f>Primary!G293</f>
        <v>0</v>
      </c>
      <c r="I199" s="56">
        <f>Primary!H293</f>
        <v>0</v>
      </c>
      <c r="J199" s="339">
        <f>Primary!I293</f>
        <v>0</v>
      </c>
      <c r="K199" s="346">
        <f>Primary!J293</f>
        <v>0</v>
      </c>
      <c r="L199" s="275"/>
      <c r="M199" s="87"/>
    </row>
    <row r="200" spans="3:13" x14ac:dyDescent="0.35">
      <c r="C200" s="51"/>
      <c r="D200" s="166"/>
      <c r="E200" s="167" t="s">
        <v>139</v>
      </c>
      <c r="F200" s="168"/>
      <c r="G200" s="340"/>
      <c r="H200" s="168"/>
      <c r="I200" s="168"/>
      <c r="J200" s="168"/>
      <c r="K200" s="256">
        <f>SUM(K198:K199)</f>
        <v>0</v>
      </c>
      <c r="L200" s="164">
        <f>SUM(L198:L199)</f>
        <v>0</v>
      </c>
      <c r="M200" s="87"/>
    </row>
    <row r="201" spans="3:13" ht="12" customHeight="1" x14ac:dyDescent="0.35">
      <c r="C201" s="57"/>
      <c r="D201" s="25"/>
      <c r="E201" s="25"/>
      <c r="F201" s="25"/>
      <c r="G201" s="25"/>
      <c r="H201" s="25"/>
      <c r="I201" s="25"/>
      <c r="J201" s="25"/>
      <c r="K201" s="25"/>
      <c r="L201" s="25"/>
      <c r="M201" s="89"/>
    </row>
    <row r="202" spans="3:13" ht="12" customHeight="1" x14ac:dyDescent="0.35"/>
    <row r="203" spans="3:13" ht="21" x14ac:dyDescent="0.5">
      <c r="C203" s="33"/>
      <c r="D203" s="34"/>
      <c r="E203" s="35" t="s">
        <v>148</v>
      </c>
      <c r="F203" s="34"/>
      <c r="G203" s="34"/>
      <c r="H203" s="34"/>
      <c r="I203" s="34"/>
      <c r="J203" s="34"/>
      <c r="K203" s="34"/>
      <c r="L203" s="34"/>
      <c r="M203" s="36"/>
    </row>
    <row r="204" spans="3:13" ht="12" customHeight="1" x14ac:dyDescent="0.35">
      <c r="L204"/>
    </row>
    <row r="205" spans="3:13" ht="12" customHeight="1" x14ac:dyDescent="0.5">
      <c r="C205" s="9"/>
      <c r="D205" s="10"/>
      <c r="E205" s="11"/>
      <c r="F205" s="10"/>
      <c r="G205" s="10"/>
      <c r="H205" s="10"/>
      <c r="I205" s="10"/>
      <c r="J205" s="10"/>
      <c r="K205" s="10"/>
      <c r="L205" s="10"/>
      <c r="M205" s="12"/>
    </row>
    <row r="206" spans="3:13" ht="15.5" x14ac:dyDescent="0.35">
      <c r="C206" s="13"/>
      <c r="D206" s="14"/>
      <c r="E206" s="15" t="e">
        <f>Primary!#REF!</f>
        <v>#REF!</v>
      </c>
      <c r="F206" s="16"/>
      <c r="G206" s="16"/>
      <c r="H206" s="16"/>
      <c r="I206" s="16"/>
      <c r="J206" s="16"/>
      <c r="K206" s="16"/>
      <c r="L206" s="16"/>
      <c r="M206" s="17"/>
    </row>
    <row r="207" spans="3:13" ht="12" customHeight="1" x14ac:dyDescent="0.35">
      <c r="C207" s="13"/>
      <c r="D207" s="18"/>
      <c r="E207" s="19"/>
      <c r="F207" s="18"/>
      <c r="G207" s="18"/>
      <c r="H207" s="18"/>
      <c r="I207" s="18"/>
      <c r="J207" s="18"/>
      <c r="K207" s="18"/>
      <c r="L207" s="20"/>
      <c r="M207" s="17"/>
    </row>
    <row r="208" spans="3:13" x14ac:dyDescent="0.35">
      <c r="C208" s="13"/>
      <c r="D208" s="4"/>
      <c r="E208" s="5" t="s">
        <v>149</v>
      </c>
      <c r="F208" s="338"/>
      <c r="G208" s="338"/>
      <c r="H208" s="338"/>
      <c r="I208" s="338"/>
      <c r="J208" s="338"/>
      <c r="K208" s="336" t="s">
        <v>9</v>
      </c>
      <c r="L208" s="135" t="s">
        <v>172</v>
      </c>
      <c r="M208" s="17"/>
    </row>
    <row r="209" spans="3:13" x14ac:dyDescent="0.35">
      <c r="C209" s="13"/>
      <c r="D209" s="6"/>
      <c r="E209" s="95" t="s">
        <v>43</v>
      </c>
      <c r="F209" s="97"/>
      <c r="G209" s="97"/>
      <c r="H209" s="97"/>
      <c r="I209" s="98"/>
      <c r="J209" s="365">
        <f>Primary!I309</f>
        <v>0</v>
      </c>
      <c r="K209" s="366"/>
      <c r="L209" s="275">
        <f>L20</f>
        <v>0</v>
      </c>
      <c r="M209" s="17"/>
    </row>
    <row r="210" spans="3:13" x14ac:dyDescent="0.35">
      <c r="C210" s="13"/>
      <c r="D210" s="7"/>
      <c r="E210" s="96" t="s">
        <v>63</v>
      </c>
      <c r="F210" s="99"/>
      <c r="G210" s="99"/>
      <c r="H210" s="99"/>
      <c r="I210" s="100"/>
      <c r="J210" s="352">
        <f>Primary!I310</f>
        <v>0</v>
      </c>
      <c r="K210" s="353"/>
      <c r="L210" s="276">
        <f>L34</f>
        <v>0</v>
      </c>
      <c r="M210" s="17"/>
    </row>
    <row r="211" spans="3:13" x14ac:dyDescent="0.35">
      <c r="C211" s="13"/>
      <c r="D211" s="7"/>
      <c r="E211" s="96" t="s">
        <v>117</v>
      </c>
      <c r="F211" s="99"/>
      <c r="G211" s="99"/>
      <c r="H211" s="99"/>
      <c r="I211" s="100"/>
      <c r="J211" s="352">
        <f>Primary!I311</f>
        <v>0</v>
      </c>
      <c r="K211" s="353"/>
      <c r="L211" s="276">
        <f>L140+L146+L159+L164</f>
        <v>0</v>
      </c>
      <c r="M211" s="17"/>
    </row>
    <row r="212" spans="3:13" x14ac:dyDescent="0.35">
      <c r="C212" s="13"/>
      <c r="D212" s="7"/>
      <c r="E212" s="96" t="s">
        <v>140</v>
      </c>
      <c r="F212" s="99"/>
      <c r="G212" s="99"/>
      <c r="H212" s="99"/>
      <c r="I212" s="100"/>
      <c r="J212" s="365">
        <f>Primary!I312</f>
        <v>0</v>
      </c>
      <c r="K212" s="366"/>
      <c r="L212" s="276">
        <f>L176+L182+L195+L200</f>
        <v>0</v>
      </c>
      <c r="M212" s="17"/>
    </row>
    <row r="213" spans="3:13" x14ac:dyDescent="0.35">
      <c r="C213" s="13"/>
      <c r="D213" s="7"/>
      <c r="E213" s="96" t="s">
        <v>2</v>
      </c>
      <c r="F213" s="99"/>
      <c r="G213" s="99"/>
      <c r="H213" s="99"/>
      <c r="I213" s="100"/>
      <c r="J213" s="365">
        <f>Primary!I313</f>
        <v>0</v>
      </c>
      <c r="K213" s="366"/>
      <c r="L213" s="276">
        <f>L53</f>
        <v>0</v>
      </c>
      <c r="M213" s="17"/>
    </row>
    <row r="214" spans="3:13" x14ac:dyDescent="0.35">
      <c r="C214" s="13"/>
      <c r="D214" s="7"/>
      <c r="E214" s="96" t="s">
        <v>102</v>
      </c>
      <c r="F214" s="99"/>
      <c r="G214" s="99"/>
      <c r="H214" s="99"/>
      <c r="I214" s="100"/>
      <c r="J214" s="352">
        <f>Primary!I314</f>
        <v>0</v>
      </c>
      <c r="K214" s="353"/>
      <c r="L214" s="276">
        <f>L75</f>
        <v>0</v>
      </c>
      <c r="M214" s="17"/>
    </row>
    <row r="215" spans="3:13" x14ac:dyDescent="0.35">
      <c r="C215" s="13"/>
      <c r="D215" s="7"/>
      <c r="E215" s="96" t="s">
        <v>104</v>
      </c>
      <c r="F215" s="99"/>
      <c r="G215" s="99"/>
      <c r="H215" s="99"/>
      <c r="I215" s="100"/>
      <c r="J215" s="352">
        <f>Primary!I315</f>
        <v>0</v>
      </c>
      <c r="K215" s="353"/>
      <c r="L215" s="276">
        <f>L92</f>
        <v>0</v>
      </c>
      <c r="M215" s="17"/>
    </row>
    <row r="216" spans="3:13" x14ac:dyDescent="0.35">
      <c r="C216" s="13"/>
      <c r="D216" s="7"/>
      <c r="E216" s="96" t="s">
        <v>108</v>
      </c>
      <c r="F216" s="99"/>
      <c r="G216" s="99"/>
      <c r="H216" s="99"/>
      <c r="I216" s="100"/>
      <c r="J216" s="365">
        <f>Primary!I316</f>
        <v>0</v>
      </c>
      <c r="K216" s="366"/>
      <c r="L216" s="276">
        <f>L109</f>
        <v>0</v>
      </c>
      <c r="M216" s="17"/>
    </row>
    <row r="217" spans="3:13" x14ac:dyDescent="0.35">
      <c r="C217" s="13"/>
      <c r="D217" s="7"/>
      <c r="E217" s="96" t="s">
        <v>112</v>
      </c>
      <c r="F217" s="99"/>
      <c r="G217" s="99"/>
      <c r="H217" s="99"/>
      <c r="I217" s="100"/>
      <c r="J217" s="365">
        <f>Primary!I317</f>
        <v>0</v>
      </c>
      <c r="K217" s="366"/>
      <c r="L217" s="276">
        <f>L126</f>
        <v>0</v>
      </c>
      <c r="M217" s="17"/>
    </row>
    <row r="218" spans="3:13" x14ac:dyDescent="0.35">
      <c r="C218" s="13"/>
      <c r="D218" s="7"/>
      <c r="E218" s="96"/>
      <c r="F218" s="99"/>
      <c r="G218" s="99"/>
      <c r="H218" s="99"/>
      <c r="I218" s="100"/>
      <c r="J218" s="329"/>
      <c r="K218" s="330"/>
      <c r="L218" s="276"/>
      <c r="M218" s="17"/>
    </row>
    <row r="219" spans="3:13" x14ac:dyDescent="0.35">
      <c r="C219" s="13"/>
      <c r="D219" s="7"/>
      <c r="E219" s="96"/>
      <c r="F219" s="99"/>
      <c r="G219" s="99"/>
      <c r="H219" s="99"/>
      <c r="I219" s="100"/>
      <c r="J219" s="329"/>
      <c r="K219" s="330"/>
      <c r="L219" s="276"/>
      <c r="M219" s="17"/>
    </row>
    <row r="220" spans="3:13" x14ac:dyDescent="0.35">
      <c r="C220" s="13"/>
      <c r="D220" s="7"/>
      <c r="E220" s="96" t="s">
        <v>150</v>
      </c>
      <c r="F220" s="108" t="s">
        <v>151</v>
      </c>
      <c r="G220" s="406" t="e">
        <f>Primary!#REF!</f>
        <v>#REF!</v>
      </c>
      <c r="H220" s="407"/>
      <c r="I220" s="408"/>
      <c r="J220" s="352" t="e">
        <f>Primary!#REF!</f>
        <v>#REF!</v>
      </c>
      <c r="K220" s="353"/>
      <c r="L220" s="276"/>
      <c r="M220" s="17"/>
    </row>
    <row r="221" spans="3:13" x14ac:dyDescent="0.35">
      <c r="C221" s="13"/>
      <c r="D221" s="7"/>
      <c r="E221" s="96" t="s">
        <v>152</v>
      </c>
      <c r="F221" s="108" t="s">
        <v>151</v>
      </c>
      <c r="G221" s="406" t="e">
        <f>Primary!#REF!</f>
        <v>#REF!</v>
      </c>
      <c r="H221" s="407"/>
      <c r="I221" s="408"/>
      <c r="J221" s="352" t="e">
        <f>Primary!#REF!</f>
        <v>#REF!</v>
      </c>
      <c r="K221" s="353"/>
      <c r="L221" s="276"/>
      <c r="M221" s="17"/>
    </row>
    <row r="222" spans="3:13" x14ac:dyDescent="0.35">
      <c r="C222" s="13"/>
      <c r="D222" s="7"/>
      <c r="E222" s="96" t="s">
        <v>153</v>
      </c>
      <c r="F222" s="108" t="s">
        <v>151</v>
      </c>
      <c r="G222" s="406" t="e">
        <f>Primary!#REF!</f>
        <v>#REF!</v>
      </c>
      <c r="H222" s="407"/>
      <c r="I222" s="408"/>
      <c r="J222" s="365" t="e">
        <f>Primary!#REF!</f>
        <v>#REF!</v>
      </c>
      <c r="K222" s="366"/>
      <c r="L222" s="276"/>
      <c r="M222" s="17"/>
    </row>
    <row r="223" spans="3:13" x14ac:dyDescent="0.35">
      <c r="C223" s="13"/>
      <c r="D223" s="7"/>
      <c r="E223" s="96" t="s">
        <v>154</v>
      </c>
      <c r="F223" s="108" t="s">
        <v>151</v>
      </c>
      <c r="G223" s="406" t="e">
        <f>Primary!#REF!</f>
        <v>#REF!</v>
      </c>
      <c r="H223" s="407"/>
      <c r="I223" s="408"/>
      <c r="J223" s="365" t="e">
        <f>Primary!#REF!</f>
        <v>#REF!</v>
      </c>
      <c r="K223" s="366"/>
      <c r="L223" s="276"/>
      <c r="M223" s="17"/>
    </row>
    <row r="224" spans="3:13" x14ac:dyDescent="0.35">
      <c r="C224" s="13"/>
      <c r="D224" s="101"/>
      <c r="E224" s="102" t="s">
        <v>155</v>
      </c>
      <c r="F224" s="102"/>
      <c r="G224" s="102"/>
      <c r="H224" s="102"/>
      <c r="I224" s="102"/>
      <c r="J224" s="409">
        <f>Primary!$I$320:$J$320</f>
        <v>0</v>
      </c>
      <c r="K224" s="410"/>
      <c r="L224" s="186">
        <f>SUM(L209:L223)</f>
        <v>0</v>
      </c>
      <c r="M224" s="17"/>
    </row>
    <row r="225" spans="3:15" x14ac:dyDescent="0.35">
      <c r="C225" s="13"/>
      <c r="D225" s="103"/>
      <c r="E225" s="104" t="s">
        <v>156</v>
      </c>
      <c r="F225" s="104"/>
      <c r="G225" s="104"/>
      <c r="H225" s="104"/>
      <c r="I225" s="104"/>
      <c r="J225" s="411">
        <f>Primary!$I$321:$J$321</f>
        <v>0</v>
      </c>
      <c r="K225" s="412"/>
      <c r="L225" s="179"/>
      <c r="M225" s="17"/>
    </row>
    <row r="226" spans="3:15" x14ac:dyDescent="0.35">
      <c r="C226" s="13"/>
      <c r="D226" s="105"/>
      <c r="E226" s="119" t="str">
        <f>Primary!D322</f>
        <v>Indirect Rate</v>
      </c>
      <c r="F226" s="119"/>
      <c r="G226" s="119"/>
      <c r="H226" s="119"/>
      <c r="I226" s="119"/>
      <c r="J226" s="449">
        <f>Primary!I322:J322</f>
        <v>0</v>
      </c>
      <c r="K226" s="450"/>
      <c r="L226" s="179"/>
      <c r="M226" s="17"/>
    </row>
    <row r="227" spans="3:15" x14ac:dyDescent="0.35">
      <c r="C227" s="13"/>
      <c r="D227" s="177"/>
      <c r="E227" s="178" t="str">
        <f>IF(E226="NICRA rate","Costshared IDC rate",IF(E226="Capped IDC rate","Full NICRA rate"," "))</f>
        <v xml:space="preserve"> </v>
      </c>
      <c r="F227" s="178"/>
      <c r="G227" s="178"/>
      <c r="H227" s="178"/>
      <c r="I227" s="178"/>
      <c r="J227" s="451"/>
      <c r="K227" s="452"/>
      <c r="L227" s="274" t="str">
        <f>IF(E226="NICRA Rate","enter here",IF(E226="Capped IDC Rate","enter here"," "))</f>
        <v xml:space="preserve"> </v>
      </c>
      <c r="M227" s="17"/>
    </row>
    <row r="228" spans="3:15" x14ac:dyDescent="0.35">
      <c r="C228" s="13"/>
      <c r="D228" s="183"/>
      <c r="E228" s="184" t="s">
        <v>148</v>
      </c>
      <c r="F228" s="184"/>
      <c r="G228" s="184"/>
      <c r="H228" s="184"/>
      <c r="I228" s="184"/>
      <c r="J228" s="453">
        <f>Primary!$I$323:$J$323</f>
        <v>0</v>
      </c>
      <c r="K228" s="453"/>
      <c r="L228" s="179"/>
      <c r="M228" s="17"/>
    </row>
    <row r="229" spans="3:15" x14ac:dyDescent="0.35">
      <c r="C229" s="13"/>
      <c r="D229" s="180"/>
      <c r="E229" s="181" t="s">
        <v>180</v>
      </c>
      <c r="F229" s="181"/>
      <c r="G229" s="181"/>
      <c r="H229" s="181"/>
      <c r="I229" s="181"/>
      <c r="J229" s="182"/>
      <c r="K229" s="182"/>
      <c r="L229" s="185">
        <f>IFERROR(L227*J225,0)</f>
        <v>0</v>
      </c>
      <c r="M229" s="17"/>
    </row>
    <row r="230" spans="3:15" ht="12" customHeight="1" x14ac:dyDescent="0.35">
      <c r="C230" s="24"/>
      <c r="D230" s="88"/>
      <c r="E230" s="88"/>
      <c r="F230" s="88"/>
      <c r="G230" s="88"/>
      <c r="H230" s="88"/>
      <c r="I230" s="88"/>
      <c r="J230" s="88"/>
      <c r="K230" s="88"/>
      <c r="L230" s="88"/>
      <c r="M230" s="26"/>
    </row>
    <row r="231" spans="3:15" ht="12" customHeight="1" x14ac:dyDescent="0.35"/>
    <row r="232" spans="3:15" ht="21" x14ac:dyDescent="0.5">
      <c r="C232" s="187"/>
      <c r="D232" s="188"/>
      <c r="E232" s="189" t="s">
        <v>181</v>
      </c>
      <c r="F232" s="188"/>
      <c r="G232" s="188"/>
      <c r="H232" s="188"/>
      <c r="I232" s="188"/>
      <c r="J232" s="188"/>
      <c r="K232" s="188"/>
      <c r="L232" s="188"/>
      <c r="M232" s="190"/>
    </row>
    <row r="233" spans="3:15" ht="12" customHeight="1" x14ac:dyDescent="0.35"/>
    <row r="234" spans="3:15" ht="12" customHeight="1" x14ac:dyDescent="0.5">
      <c r="C234" s="9"/>
      <c r="D234" s="10"/>
      <c r="E234" s="11"/>
      <c r="F234" s="10"/>
      <c r="G234" s="10"/>
      <c r="H234" s="10"/>
      <c r="I234" s="10"/>
      <c r="J234" s="10"/>
      <c r="K234" s="10"/>
      <c r="L234" s="140"/>
      <c r="M234" s="12"/>
    </row>
    <row r="235" spans="3:15" ht="15.5" x14ac:dyDescent="0.35">
      <c r="C235" s="13"/>
      <c r="D235" s="14"/>
      <c r="E235" s="15" t="s">
        <v>182</v>
      </c>
      <c r="F235" s="16"/>
      <c r="G235" s="16"/>
      <c r="H235" s="16"/>
      <c r="I235" s="16"/>
      <c r="J235" s="16"/>
      <c r="K235" s="16"/>
      <c r="L235" s="142"/>
      <c r="M235" s="133"/>
      <c r="O235" s="84"/>
    </row>
    <row r="236" spans="3:15" ht="12" customHeight="1" x14ac:dyDescent="0.35">
      <c r="C236" s="13"/>
      <c r="D236" s="18"/>
      <c r="E236" s="19"/>
      <c r="F236" s="18"/>
      <c r="G236" s="18"/>
      <c r="H236" s="18"/>
      <c r="I236" s="18"/>
      <c r="J236" s="18"/>
      <c r="K236" s="18"/>
      <c r="L236" s="18"/>
      <c r="M236" s="17"/>
    </row>
    <row r="237" spans="3:15" x14ac:dyDescent="0.35">
      <c r="C237" s="13"/>
      <c r="D237" s="191"/>
      <c r="E237" s="454" t="s">
        <v>130</v>
      </c>
      <c r="F237" s="454"/>
      <c r="G237" s="192" t="s">
        <v>69</v>
      </c>
      <c r="H237" s="192" t="s">
        <v>24</v>
      </c>
      <c r="I237" s="192"/>
      <c r="J237" s="192"/>
      <c r="K237" s="192"/>
      <c r="L237" s="194" t="s">
        <v>9</v>
      </c>
      <c r="M237" s="17"/>
    </row>
    <row r="238" spans="3:15" x14ac:dyDescent="0.35">
      <c r="C238" s="13"/>
      <c r="D238" s="6">
        <v>1</v>
      </c>
      <c r="E238" s="354"/>
      <c r="F238" s="355"/>
      <c r="G238" s="201"/>
      <c r="H238" s="201"/>
      <c r="I238" s="202"/>
      <c r="J238" s="214"/>
      <c r="K238" s="272"/>
      <c r="L238" s="273"/>
      <c r="M238" s="87"/>
    </row>
    <row r="239" spans="3:15" x14ac:dyDescent="0.35">
      <c r="C239" s="13"/>
      <c r="D239" s="6">
        <v>2</v>
      </c>
      <c r="E239" s="350"/>
      <c r="F239" s="351"/>
      <c r="G239" s="201"/>
      <c r="H239" s="201"/>
      <c r="I239" s="202"/>
      <c r="J239" s="214"/>
      <c r="K239" s="272"/>
      <c r="L239" s="273"/>
      <c r="M239" s="87"/>
    </row>
    <row r="240" spans="3:15" x14ac:dyDescent="0.35">
      <c r="C240" s="13"/>
      <c r="D240" s="6">
        <v>3</v>
      </c>
      <c r="E240" s="350"/>
      <c r="F240" s="351"/>
      <c r="G240" s="201"/>
      <c r="H240" s="201"/>
      <c r="I240" s="202"/>
      <c r="J240" s="214"/>
      <c r="K240" s="272"/>
      <c r="L240" s="273"/>
      <c r="M240" s="87"/>
    </row>
    <row r="241" spans="3:13" x14ac:dyDescent="0.35">
      <c r="C241" s="13"/>
      <c r="D241" s="6">
        <v>4</v>
      </c>
      <c r="E241" s="354"/>
      <c r="F241" s="355"/>
      <c r="G241" s="201"/>
      <c r="H241" s="201"/>
      <c r="I241" s="202"/>
      <c r="J241" s="214"/>
      <c r="K241" s="272"/>
      <c r="L241" s="273"/>
      <c r="M241" s="87"/>
    </row>
    <row r="242" spans="3:13" x14ac:dyDescent="0.35">
      <c r="C242" s="13"/>
      <c r="D242" s="6">
        <v>5</v>
      </c>
      <c r="E242" s="354"/>
      <c r="F242" s="355"/>
      <c r="G242" s="201"/>
      <c r="H242" s="201"/>
      <c r="I242" s="202"/>
      <c r="J242" s="214"/>
      <c r="K242" s="272"/>
      <c r="L242" s="273"/>
      <c r="M242" s="87"/>
    </row>
    <row r="243" spans="3:13" x14ac:dyDescent="0.35">
      <c r="C243" s="13"/>
      <c r="D243" s="6">
        <v>6</v>
      </c>
      <c r="E243" s="354"/>
      <c r="F243" s="355"/>
      <c r="G243" s="201"/>
      <c r="H243" s="201"/>
      <c r="I243" s="202"/>
      <c r="J243" s="214"/>
      <c r="K243" s="272"/>
      <c r="L243" s="273"/>
      <c r="M243" s="87"/>
    </row>
    <row r="244" spans="3:13" x14ac:dyDescent="0.35">
      <c r="C244" s="13"/>
      <c r="D244" s="6">
        <v>7</v>
      </c>
      <c r="E244" s="354"/>
      <c r="F244" s="355"/>
      <c r="G244" s="201"/>
      <c r="H244" s="201"/>
      <c r="I244" s="202"/>
      <c r="J244" s="214"/>
      <c r="K244" s="272"/>
      <c r="L244" s="273"/>
      <c r="M244" s="87"/>
    </row>
    <row r="245" spans="3:13" x14ac:dyDescent="0.35">
      <c r="C245" s="13"/>
      <c r="D245" s="6">
        <v>8</v>
      </c>
      <c r="E245" s="354"/>
      <c r="F245" s="355"/>
      <c r="G245" s="201"/>
      <c r="H245" s="201"/>
      <c r="I245" s="202"/>
      <c r="J245" s="214"/>
      <c r="K245" s="272"/>
      <c r="L245" s="273"/>
      <c r="M245" s="87"/>
    </row>
    <row r="246" spans="3:13" x14ac:dyDescent="0.35">
      <c r="C246" s="13"/>
      <c r="D246" s="6">
        <v>9</v>
      </c>
      <c r="E246" s="354"/>
      <c r="F246" s="355"/>
      <c r="G246" s="201"/>
      <c r="H246" s="201"/>
      <c r="I246" s="202"/>
      <c r="J246" s="214"/>
      <c r="K246" s="272"/>
      <c r="L246" s="273"/>
      <c r="M246" s="87"/>
    </row>
    <row r="247" spans="3:13" x14ac:dyDescent="0.35">
      <c r="C247" s="13"/>
      <c r="D247" s="6">
        <v>10</v>
      </c>
      <c r="E247" s="354"/>
      <c r="F247" s="355"/>
      <c r="G247" s="201"/>
      <c r="H247" s="201"/>
      <c r="I247" s="202"/>
      <c r="J247" s="214"/>
      <c r="K247" s="272"/>
      <c r="L247" s="273"/>
      <c r="M247" s="87"/>
    </row>
    <row r="248" spans="3:13" x14ac:dyDescent="0.35">
      <c r="C248" s="13"/>
      <c r="D248" s="6">
        <v>11</v>
      </c>
      <c r="E248" s="354"/>
      <c r="F248" s="355"/>
      <c r="G248" s="201"/>
      <c r="H248" s="201"/>
      <c r="I248" s="202"/>
      <c r="J248" s="214"/>
      <c r="K248" s="272"/>
      <c r="L248" s="273"/>
      <c r="M248" s="87"/>
    </row>
    <row r="249" spans="3:13" x14ac:dyDescent="0.35">
      <c r="C249" s="13"/>
      <c r="D249" s="6">
        <v>12</v>
      </c>
      <c r="E249" s="354"/>
      <c r="F249" s="355"/>
      <c r="G249" s="201"/>
      <c r="H249" s="201"/>
      <c r="I249" s="202"/>
      <c r="J249" s="214"/>
      <c r="K249" s="272"/>
      <c r="L249" s="273"/>
      <c r="M249" s="87"/>
    </row>
    <row r="250" spans="3:13" x14ac:dyDescent="0.35">
      <c r="C250" s="13"/>
      <c r="D250" s="6">
        <v>13</v>
      </c>
      <c r="E250" s="354"/>
      <c r="F250" s="355"/>
      <c r="G250" s="201"/>
      <c r="H250" s="201"/>
      <c r="I250" s="202"/>
      <c r="J250" s="214"/>
      <c r="K250" s="272"/>
      <c r="L250" s="273"/>
      <c r="M250" s="87"/>
    </row>
    <row r="251" spans="3:13" x14ac:dyDescent="0.35">
      <c r="C251" s="13"/>
      <c r="D251" s="6">
        <v>14</v>
      </c>
      <c r="E251" s="354"/>
      <c r="F251" s="355"/>
      <c r="G251" s="201"/>
      <c r="H251" s="201"/>
      <c r="I251" s="202"/>
      <c r="J251" s="214"/>
      <c r="K251" s="272"/>
      <c r="L251" s="273"/>
      <c r="M251" s="87"/>
    </row>
    <row r="252" spans="3:13" x14ac:dyDescent="0.35">
      <c r="C252" s="13"/>
      <c r="D252" s="6">
        <v>15</v>
      </c>
      <c r="E252" s="354"/>
      <c r="F252" s="355"/>
      <c r="G252" s="201"/>
      <c r="H252" s="201"/>
      <c r="I252" s="202"/>
      <c r="J252" s="214"/>
      <c r="K252" s="272"/>
      <c r="L252" s="273"/>
      <c r="M252" s="87"/>
    </row>
    <row r="253" spans="3:13" x14ac:dyDescent="0.35">
      <c r="C253" s="13"/>
      <c r="D253" s="6">
        <v>16</v>
      </c>
      <c r="E253" s="354"/>
      <c r="F253" s="355"/>
      <c r="G253" s="201"/>
      <c r="H253" s="201"/>
      <c r="I253" s="202"/>
      <c r="J253" s="214"/>
      <c r="K253" s="272"/>
      <c r="L253" s="273"/>
      <c r="M253" s="87"/>
    </row>
    <row r="254" spans="3:13" x14ac:dyDescent="0.35">
      <c r="C254" s="13"/>
      <c r="D254" s="6">
        <v>17</v>
      </c>
      <c r="E254" s="350"/>
      <c r="F254" s="351"/>
      <c r="G254" s="201"/>
      <c r="H254" s="201"/>
      <c r="I254" s="202"/>
      <c r="J254" s="214"/>
      <c r="K254" s="272"/>
      <c r="L254" s="273"/>
      <c r="M254" s="87"/>
    </row>
    <row r="255" spans="3:13" x14ac:dyDescent="0.35">
      <c r="C255" s="13"/>
      <c r="D255" s="6">
        <v>18</v>
      </c>
      <c r="E255" s="350"/>
      <c r="F255" s="351"/>
      <c r="G255" s="201"/>
      <c r="H255" s="201"/>
      <c r="I255" s="202"/>
      <c r="J255" s="214"/>
      <c r="K255" s="272"/>
      <c r="L255" s="273"/>
      <c r="M255" s="87"/>
    </row>
    <row r="256" spans="3:13" x14ac:dyDescent="0.35">
      <c r="C256" s="13"/>
      <c r="D256" s="6">
        <v>19</v>
      </c>
      <c r="E256" s="354"/>
      <c r="F256" s="355"/>
      <c r="G256" s="201"/>
      <c r="H256" s="201"/>
      <c r="I256" s="202"/>
      <c r="J256" s="214"/>
      <c r="K256" s="272"/>
      <c r="L256" s="273"/>
      <c r="M256" s="87"/>
    </row>
    <row r="257" spans="3:13" x14ac:dyDescent="0.35">
      <c r="C257" s="13"/>
      <c r="D257" s="6">
        <v>20</v>
      </c>
      <c r="E257" s="354"/>
      <c r="F257" s="355"/>
      <c r="G257" s="201"/>
      <c r="H257" s="201"/>
      <c r="I257" s="202"/>
      <c r="J257" s="214"/>
      <c r="K257" s="272"/>
      <c r="L257" s="273"/>
      <c r="M257" s="87"/>
    </row>
    <row r="258" spans="3:13" x14ac:dyDescent="0.35">
      <c r="C258" s="13"/>
      <c r="D258" s="6">
        <v>21</v>
      </c>
      <c r="E258" s="354"/>
      <c r="F258" s="355"/>
      <c r="G258" s="201"/>
      <c r="H258" s="201"/>
      <c r="I258" s="202"/>
      <c r="J258" s="214"/>
      <c r="K258" s="272"/>
      <c r="L258" s="273"/>
      <c r="M258" s="87"/>
    </row>
    <row r="259" spans="3:13" x14ac:dyDescent="0.35">
      <c r="C259" s="13"/>
      <c r="D259" s="6">
        <v>22</v>
      </c>
      <c r="E259" s="354"/>
      <c r="F259" s="355"/>
      <c r="G259" s="201"/>
      <c r="H259" s="201"/>
      <c r="I259" s="202"/>
      <c r="J259" s="214"/>
      <c r="K259" s="272"/>
      <c r="L259" s="273"/>
      <c r="M259" s="87"/>
    </row>
    <row r="260" spans="3:13" x14ac:dyDescent="0.35">
      <c r="C260" s="13"/>
      <c r="D260" s="6">
        <v>23</v>
      </c>
      <c r="E260" s="350"/>
      <c r="F260" s="351"/>
      <c r="G260" s="201"/>
      <c r="H260" s="201"/>
      <c r="I260" s="202"/>
      <c r="J260" s="214"/>
      <c r="K260" s="272"/>
      <c r="L260" s="273"/>
      <c r="M260" s="87"/>
    </row>
    <row r="261" spans="3:13" x14ac:dyDescent="0.35">
      <c r="C261" s="13"/>
      <c r="D261" s="6">
        <v>24</v>
      </c>
      <c r="E261" s="350"/>
      <c r="F261" s="351"/>
      <c r="G261" s="201"/>
      <c r="H261" s="201"/>
      <c r="I261" s="202"/>
      <c r="J261" s="214"/>
      <c r="K261" s="272"/>
      <c r="L261" s="273"/>
      <c r="M261" s="87"/>
    </row>
    <row r="262" spans="3:13" x14ac:dyDescent="0.35">
      <c r="C262" s="13"/>
      <c r="D262" s="6">
        <v>25</v>
      </c>
      <c r="E262" s="354"/>
      <c r="F262" s="355"/>
      <c r="G262" s="201"/>
      <c r="H262" s="201"/>
      <c r="I262" s="202"/>
      <c r="J262" s="214"/>
      <c r="K262" s="272"/>
      <c r="L262" s="273"/>
      <c r="M262" s="87"/>
    </row>
    <row r="263" spans="3:13" x14ac:dyDescent="0.35">
      <c r="C263" s="13"/>
      <c r="D263" s="195"/>
      <c r="E263" s="196" t="s">
        <v>183</v>
      </c>
      <c r="F263" s="196"/>
      <c r="G263" s="196"/>
      <c r="H263" s="196"/>
      <c r="I263" s="196"/>
      <c r="J263" s="196"/>
      <c r="K263" s="197">
        <f>SUM(K238:K262)</f>
        <v>0</v>
      </c>
      <c r="L263" s="198">
        <f>SUM(L238:L262)</f>
        <v>0</v>
      </c>
      <c r="M263" s="87"/>
    </row>
    <row r="264" spans="3:13" ht="12" customHeight="1" x14ac:dyDescent="0.35">
      <c r="C264" s="24"/>
      <c r="D264" s="88"/>
      <c r="E264" s="88"/>
      <c r="F264" s="88"/>
      <c r="G264" s="88"/>
      <c r="H264" s="88"/>
      <c r="I264" s="88"/>
      <c r="J264" s="88"/>
      <c r="K264" s="88"/>
      <c r="L264" s="199"/>
      <c r="M264" s="89"/>
    </row>
    <row r="266" spans="3:13" ht="12" customHeight="1" x14ac:dyDescent="0.5">
      <c r="C266" s="9"/>
      <c r="D266" s="10"/>
      <c r="E266" s="11"/>
      <c r="F266" s="10"/>
      <c r="G266" s="10"/>
      <c r="H266" s="10"/>
      <c r="I266" s="10"/>
      <c r="J266" s="10"/>
      <c r="K266" s="10"/>
      <c r="L266" s="140"/>
      <c r="M266" s="12"/>
    </row>
    <row r="267" spans="3:13" ht="15.5" x14ac:dyDescent="0.35">
      <c r="C267" s="13"/>
      <c r="D267" s="129"/>
      <c r="E267" s="130" t="s">
        <v>184</v>
      </c>
      <c r="F267" s="193"/>
      <c r="G267" s="193"/>
      <c r="H267" s="193"/>
      <c r="I267" s="193"/>
      <c r="J267" s="193"/>
      <c r="K267" s="427">
        <f>L20+L34+L53+L75+L92+L109+L126+L140+L146+L159+L164+L176+L182+L195+L200+L229</f>
        <v>0</v>
      </c>
      <c r="L267" s="428"/>
      <c r="M267" s="133"/>
    </row>
    <row r="268" spans="3:13" ht="6" customHeight="1" x14ac:dyDescent="0.35">
      <c r="C268" s="13"/>
      <c r="D268" s="20"/>
      <c r="E268" s="20"/>
      <c r="F268" s="20"/>
      <c r="G268" s="20"/>
      <c r="H268" s="20"/>
      <c r="I268" s="20"/>
      <c r="J268" s="20"/>
      <c r="K268" s="20"/>
      <c r="L268" s="18"/>
      <c r="M268" s="17"/>
    </row>
    <row r="269" spans="3:13" ht="15.5" x14ac:dyDescent="0.35">
      <c r="C269" s="13"/>
      <c r="D269" s="129"/>
      <c r="E269" s="130" t="s">
        <v>185</v>
      </c>
      <c r="F269" s="129"/>
      <c r="G269" s="129"/>
      <c r="H269" s="129"/>
      <c r="I269" s="129"/>
      <c r="J269" s="129"/>
      <c r="K269" s="427">
        <f>L263</f>
        <v>0</v>
      </c>
      <c r="L269" s="427"/>
      <c r="M269" s="17"/>
    </row>
    <row r="270" spans="3:13" ht="12" customHeight="1" x14ac:dyDescent="0.35">
      <c r="C270" s="24"/>
      <c r="D270" s="25"/>
      <c r="E270" s="25"/>
      <c r="F270" s="25"/>
      <c r="G270" s="25"/>
      <c r="H270" s="25"/>
      <c r="I270" s="25"/>
      <c r="J270" s="25"/>
      <c r="K270" s="25"/>
      <c r="L270" s="88"/>
      <c r="M270" s="26"/>
    </row>
  </sheetData>
  <mergeCells count="205">
    <mergeCell ref="E258:F258"/>
    <mergeCell ref="E259:F259"/>
    <mergeCell ref="E260:F260"/>
    <mergeCell ref="E261:F261"/>
    <mergeCell ref="E262:F262"/>
    <mergeCell ref="E252:F252"/>
    <mergeCell ref="E253:F253"/>
    <mergeCell ref="E254:F254"/>
    <mergeCell ref="E255:F255"/>
    <mergeCell ref="E256:F256"/>
    <mergeCell ref="E257:F257"/>
    <mergeCell ref="E246:F246"/>
    <mergeCell ref="E247:F247"/>
    <mergeCell ref="E248:F248"/>
    <mergeCell ref="E249:F249"/>
    <mergeCell ref="E250:F250"/>
    <mergeCell ref="E251:F251"/>
    <mergeCell ref="E240:F240"/>
    <mergeCell ref="E241:F241"/>
    <mergeCell ref="E242:F242"/>
    <mergeCell ref="E243:F243"/>
    <mergeCell ref="E244:F244"/>
    <mergeCell ref="E245:F245"/>
    <mergeCell ref="J226:K226"/>
    <mergeCell ref="J227:K227"/>
    <mergeCell ref="J228:K228"/>
    <mergeCell ref="E237:F237"/>
    <mergeCell ref="E238:F238"/>
    <mergeCell ref="E239:F239"/>
    <mergeCell ref="G222:I222"/>
    <mergeCell ref="J222:K222"/>
    <mergeCell ref="G223:I223"/>
    <mergeCell ref="J223:K223"/>
    <mergeCell ref="J224:K224"/>
    <mergeCell ref="J225:K225"/>
    <mergeCell ref="J215:K215"/>
    <mergeCell ref="J216:K216"/>
    <mergeCell ref="J217:K217"/>
    <mergeCell ref="G220:I220"/>
    <mergeCell ref="J220:K220"/>
    <mergeCell ref="G221:I221"/>
    <mergeCell ref="J221:K221"/>
    <mergeCell ref="J209:K209"/>
    <mergeCell ref="J210:K210"/>
    <mergeCell ref="J211:K211"/>
    <mergeCell ref="J212:K212"/>
    <mergeCell ref="J213:K213"/>
    <mergeCell ref="J214:K214"/>
    <mergeCell ref="E192:F192"/>
    <mergeCell ref="E193:F193"/>
    <mergeCell ref="E194:F194"/>
    <mergeCell ref="F197:G197"/>
    <mergeCell ref="F198:G198"/>
    <mergeCell ref="F199:G199"/>
    <mergeCell ref="E186:F186"/>
    <mergeCell ref="E187:F187"/>
    <mergeCell ref="E188:F188"/>
    <mergeCell ref="E189:F189"/>
    <mergeCell ref="E190:F190"/>
    <mergeCell ref="E191:F191"/>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89:F89"/>
    <mergeCell ref="J89:K89"/>
    <mergeCell ref="E90:F90"/>
    <mergeCell ref="J90:K90"/>
    <mergeCell ref="E91:F91"/>
    <mergeCell ref="J91:K91"/>
    <mergeCell ref="E86:F86"/>
    <mergeCell ref="J86:K86"/>
    <mergeCell ref="E87:F87"/>
    <mergeCell ref="J87:K87"/>
    <mergeCell ref="E88:F88"/>
    <mergeCell ref="J88:K88"/>
    <mergeCell ref="E84:F84"/>
    <mergeCell ref="J84:K84"/>
    <mergeCell ref="E85:F85"/>
    <mergeCell ref="J85:K85"/>
    <mergeCell ref="J75:K75"/>
    <mergeCell ref="E81:F81"/>
    <mergeCell ref="J81:K81"/>
    <mergeCell ref="E82:F82"/>
    <mergeCell ref="J82:K82"/>
    <mergeCell ref="E74:F74"/>
    <mergeCell ref="J74:K74"/>
    <mergeCell ref="E71:F71"/>
    <mergeCell ref="J71:K71"/>
    <mergeCell ref="E72:F72"/>
    <mergeCell ref="J72:K72"/>
    <mergeCell ref="E73:F73"/>
    <mergeCell ref="J73:K73"/>
    <mergeCell ref="E83:F83"/>
    <mergeCell ref="J83:K83"/>
    <mergeCell ref="E68:F68"/>
    <mergeCell ref="J68:K68"/>
    <mergeCell ref="E69:F69"/>
    <mergeCell ref="J69:K69"/>
    <mergeCell ref="E70:F70"/>
    <mergeCell ref="J70:K70"/>
    <mergeCell ref="E65:F65"/>
    <mergeCell ref="J65:K65"/>
    <mergeCell ref="E66:F66"/>
    <mergeCell ref="J66:K66"/>
    <mergeCell ref="E67:F67"/>
    <mergeCell ref="J67:K67"/>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K267:L267"/>
    <mergeCell ref="K269:L269"/>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dataValidations count="3">
    <dataValidation type="custom" allowBlank="1" showInputMessage="1" showErrorMessage="1" sqref="L227" xr:uid="{00000000-0002-0000-0700-000000000000}">
      <formula1>OR(E226="NICRA Rate",E226="Capped IDC Rate")</formula1>
    </dataValidation>
    <dataValidation type="custom" showInputMessage="1" showErrorMessage="1" sqref="J226:K226" xr:uid="{00000000-0002-0000-0700-000001000000}">
      <formula1>OR(E226="NICRA Rate",E226="Capped IDC Rate")</formula1>
    </dataValidation>
    <dataValidation showInputMessage="1" showErrorMessage="1" sqref="J227:K227" xr:uid="{00000000-0002-0000-0700-000002000000}"/>
  </dataValidations>
  <pageMargins left="0.7" right="0.7" top="0.75" bottom="0.75" header="0.3" footer="0.3"/>
  <pageSetup scale="66" fitToHeight="0" orientation="portrait" r:id="rId1"/>
  <headerFooter>
    <oddFooter>&amp;L&amp;D&amp;C&amp;A&amp;R&amp;P</oddFooter>
  </headerFooter>
  <ignoredErrors>
    <ignoredError sqref="L209:L213 L214:L217 L2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2:Q217"/>
  <sheetViews>
    <sheetView showGridLines="0" topLeftCell="A4" zoomScaleNormal="100" workbookViewId="0">
      <selection activeCell="C2" sqref="C2:J2"/>
    </sheetView>
  </sheetViews>
  <sheetFormatPr defaultRowHeight="14.5" x14ac:dyDescent="0.35"/>
  <cols>
    <col min="1" max="1" width="1.26953125" customWidth="1"/>
    <col min="2" max="2" width="2.7265625" customWidth="1"/>
    <col min="3" max="3" width="4" customWidth="1"/>
    <col min="4" max="4" width="23.7265625" customWidth="1"/>
    <col min="5" max="5" width="22" customWidth="1"/>
    <col min="6" max="6" width="20.54296875" customWidth="1"/>
    <col min="7" max="7" width="12.7265625" customWidth="1"/>
    <col min="8" max="8" width="11.7265625" customWidth="1"/>
    <col min="10" max="10" width="12.54296875" customWidth="1"/>
    <col min="11" max="11" width="2.7265625" customWidth="1"/>
    <col min="12" max="12" width="0.81640625" customWidth="1"/>
    <col min="17" max="17" width="6.7265625" customWidth="1"/>
  </cols>
  <sheetData>
    <row r="2" spans="2:17" ht="109.5" customHeight="1" x14ac:dyDescent="0.35">
      <c r="C2" s="417" t="s">
        <v>186</v>
      </c>
      <c r="D2" s="418"/>
      <c r="E2" s="418"/>
      <c r="F2" s="418"/>
      <c r="G2" s="418"/>
      <c r="H2" s="418"/>
      <c r="I2" s="418"/>
      <c r="J2" s="418"/>
    </row>
    <row r="3" spans="2:17" ht="21" customHeight="1" x14ac:dyDescent="0.5">
      <c r="B3" s="33"/>
      <c r="C3" s="34"/>
      <c r="D3" s="35" t="s">
        <v>187</v>
      </c>
      <c r="E3" s="34"/>
      <c r="F3" s="34"/>
      <c r="G3" s="34"/>
      <c r="H3" s="34"/>
      <c r="I3" s="34"/>
      <c r="J3" s="34"/>
      <c r="K3" s="36"/>
    </row>
    <row r="4" spans="2:17" ht="6" customHeight="1" x14ac:dyDescent="0.35">
      <c r="B4" s="1"/>
      <c r="C4" s="1"/>
      <c r="D4" s="1"/>
      <c r="E4" s="1"/>
      <c r="F4" s="1"/>
      <c r="G4" s="1"/>
      <c r="H4" s="1"/>
      <c r="I4" s="1"/>
      <c r="J4" s="1"/>
      <c r="K4" s="1"/>
    </row>
    <row r="5" spans="2:17" ht="12" customHeight="1" x14ac:dyDescent="0.35">
      <c r="B5" s="242"/>
      <c r="C5" s="140"/>
      <c r="D5" s="140"/>
      <c r="E5" s="140"/>
      <c r="F5" s="140"/>
      <c r="G5" s="140"/>
      <c r="H5" s="140"/>
      <c r="I5" s="140"/>
      <c r="J5" s="140"/>
      <c r="K5" s="109"/>
    </row>
    <row r="6" spans="2:17" ht="15" customHeight="1" x14ac:dyDescent="0.35">
      <c r="B6" s="51"/>
      <c r="C6" s="356" t="s">
        <v>188</v>
      </c>
      <c r="D6" s="357"/>
      <c r="E6" s="358"/>
      <c r="F6" s="359"/>
      <c r="G6" s="359"/>
      <c r="H6" s="359"/>
      <c r="I6" s="359"/>
      <c r="J6" s="360"/>
      <c r="K6" s="87"/>
    </row>
    <row r="7" spans="2:17" ht="6" customHeight="1" x14ac:dyDescent="0.35">
      <c r="B7" s="51"/>
      <c r="C7" s="243"/>
      <c r="D7" s="243"/>
      <c r="E7" s="244"/>
      <c r="F7" s="244"/>
      <c r="G7" s="244"/>
      <c r="H7" s="244"/>
      <c r="I7" s="244"/>
      <c r="J7" s="244"/>
      <c r="K7" s="87"/>
    </row>
    <row r="8" spans="2:17" ht="15" customHeight="1" x14ac:dyDescent="0.35">
      <c r="B8" s="51"/>
      <c r="C8" s="356" t="s">
        <v>189</v>
      </c>
      <c r="D8" s="357"/>
      <c r="E8" s="361"/>
      <c r="F8" s="362"/>
      <c r="G8" s="362"/>
      <c r="H8" s="362"/>
      <c r="I8" s="362"/>
      <c r="J8" s="363"/>
      <c r="K8" s="87"/>
    </row>
    <row r="9" spans="2:17" ht="6" customHeight="1" x14ac:dyDescent="0.35">
      <c r="B9" s="51"/>
      <c r="C9" s="243"/>
      <c r="D9" s="243"/>
      <c r="E9" s="244"/>
      <c r="F9" s="244"/>
      <c r="G9" s="244"/>
      <c r="H9" s="244"/>
      <c r="I9" s="244"/>
      <c r="J9" s="244"/>
      <c r="K9" s="87"/>
    </row>
    <row r="10" spans="2:17" ht="15" customHeight="1" x14ac:dyDescent="0.35">
      <c r="B10" s="51"/>
      <c r="C10" s="356" t="s">
        <v>190</v>
      </c>
      <c r="D10" s="357"/>
      <c r="E10" s="361"/>
      <c r="F10" s="362"/>
      <c r="G10" s="362"/>
      <c r="H10" s="362"/>
      <c r="I10" s="362"/>
      <c r="J10" s="363"/>
      <c r="K10" s="87"/>
    </row>
    <row r="11" spans="2:17" ht="6" customHeight="1" x14ac:dyDescent="0.35">
      <c r="B11" s="51"/>
      <c r="C11" s="18"/>
      <c r="D11" s="18"/>
      <c r="E11" s="18"/>
      <c r="F11" s="18"/>
      <c r="G11" s="18"/>
      <c r="H11" s="18"/>
      <c r="I11" s="18"/>
      <c r="J11" s="18"/>
      <c r="K11" s="87"/>
    </row>
    <row r="12" spans="2:17" ht="15" customHeight="1" x14ac:dyDescent="0.35">
      <c r="B12" s="51"/>
      <c r="C12" s="124" t="s">
        <v>191</v>
      </c>
      <c r="D12" s="124"/>
      <c r="E12" s="18"/>
      <c r="F12" s="18"/>
      <c r="G12" s="18"/>
      <c r="H12" s="468" t="s">
        <v>192</v>
      </c>
      <c r="I12" s="468"/>
      <c r="J12" s="468"/>
      <c r="K12" s="87"/>
      <c r="O12" s="258"/>
      <c r="P12" s="258"/>
      <c r="Q12" s="258"/>
    </row>
    <row r="13" spans="2:17" ht="15" customHeight="1" x14ac:dyDescent="0.35">
      <c r="B13" s="51"/>
      <c r="C13" s="125"/>
      <c r="D13" s="72"/>
      <c r="E13" s="333" t="s">
        <v>193</v>
      </c>
      <c r="F13" s="333" t="s">
        <v>194</v>
      </c>
      <c r="G13" s="232" t="s">
        <v>9</v>
      </c>
      <c r="H13" s="468"/>
      <c r="I13" s="468"/>
      <c r="J13" s="468"/>
      <c r="K13" s="87"/>
      <c r="O13" s="258"/>
      <c r="P13" s="258"/>
      <c r="Q13" s="258"/>
    </row>
    <row r="14" spans="2:17" ht="15" customHeight="1" x14ac:dyDescent="0.35">
      <c r="B14" s="51"/>
      <c r="C14" s="235"/>
      <c r="D14" s="233" t="s">
        <v>195</v>
      </c>
      <c r="E14" s="286"/>
      <c r="F14" s="286"/>
      <c r="G14" s="238">
        <f>SUM(E14:F14)</f>
        <v>0</v>
      </c>
      <c r="H14" s="468"/>
      <c r="I14" s="468"/>
      <c r="J14" s="468"/>
      <c r="K14" s="87"/>
      <c r="O14" s="258"/>
      <c r="P14" s="258"/>
      <c r="Q14" s="258"/>
    </row>
    <row r="15" spans="2:17" ht="15" customHeight="1" x14ac:dyDescent="0.35">
      <c r="B15" s="51"/>
      <c r="C15" s="236"/>
      <c r="D15" s="108" t="s">
        <v>196</v>
      </c>
      <c r="E15" s="287"/>
      <c r="F15" s="287"/>
      <c r="G15" s="239">
        <f>SUM(E15:F15)</f>
        <v>0</v>
      </c>
      <c r="H15" s="468"/>
      <c r="I15" s="468"/>
      <c r="J15" s="468"/>
      <c r="K15" s="87"/>
      <c r="O15" s="258"/>
      <c r="P15" s="258"/>
      <c r="Q15" s="258"/>
    </row>
    <row r="16" spans="2:17" ht="15" customHeight="1" x14ac:dyDescent="0.35">
      <c r="B16" s="51"/>
      <c r="C16" s="236"/>
      <c r="D16" s="108" t="s">
        <v>197</v>
      </c>
      <c r="E16" s="287"/>
      <c r="F16" s="287"/>
      <c r="G16" s="239">
        <f>SUM(E16:F16)</f>
        <v>0</v>
      </c>
      <c r="H16" s="468"/>
      <c r="I16" s="468"/>
      <c r="J16" s="468"/>
      <c r="K16" s="87"/>
      <c r="O16" s="258"/>
      <c r="P16" s="258"/>
      <c r="Q16" s="258"/>
    </row>
    <row r="17" spans="2:17" ht="15" customHeight="1" x14ac:dyDescent="0.35">
      <c r="B17" s="51"/>
      <c r="C17" s="237"/>
      <c r="D17" s="234" t="s">
        <v>9</v>
      </c>
      <c r="E17" s="240">
        <f>SUM(E14:E16)</f>
        <v>0</v>
      </c>
      <c r="F17" s="240">
        <f>SUM(F14:F16)</f>
        <v>0</v>
      </c>
      <c r="G17" s="241">
        <f>SUM(G14:G16)</f>
        <v>0</v>
      </c>
      <c r="H17" s="468"/>
      <c r="I17" s="468"/>
      <c r="J17" s="468"/>
      <c r="K17" s="87"/>
      <c r="O17" s="258"/>
      <c r="P17" s="258"/>
      <c r="Q17" s="258"/>
    </row>
    <row r="18" spans="2:17" ht="15" customHeight="1" x14ac:dyDescent="0.35">
      <c r="B18" s="57"/>
      <c r="C18" s="88"/>
      <c r="D18" s="88"/>
      <c r="E18" s="88"/>
      <c r="F18" s="88"/>
      <c r="G18" s="88"/>
      <c r="H18" s="257"/>
      <c r="I18" s="257"/>
      <c r="J18" s="257"/>
      <c r="K18" s="89"/>
    </row>
    <row r="19" spans="2:17" ht="15" customHeight="1" x14ac:dyDescent="0.35">
      <c r="B19" s="1"/>
      <c r="C19" s="1"/>
      <c r="D19" s="1"/>
      <c r="E19" s="1"/>
      <c r="F19" s="1"/>
      <c r="G19" s="1"/>
      <c r="H19" s="1"/>
      <c r="I19" s="1"/>
      <c r="J19" s="1"/>
      <c r="K19" s="1"/>
    </row>
    <row r="20" spans="2:17" ht="12" customHeight="1" x14ac:dyDescent="0.5">
      <c r="B20" s="9"/>
      <c r="C20" s="10"/>
      <c r="D20" s="11"/>
      <c r="E20" s="10"/>
      <c r="F20" s="10"/>
      <c r="G20" s="10"/>
      <c r="H20" s="10"/>
      <c r="I20" s="10"/>
      <c r="J20" s="10"/>
      <c r="K20" s="12"/>
    </row>
    <row r="21" spans="2:17" ht="15.5" x14ac:dyDescent="0.35">
      <c r="B21" s="13"/>
      <c r="C21" s="14"/>
      <c r="D21" s="15" t="s">
        <v>198</v>
      </c>
      <c r="E21" s="16"/>
      <c r="F21" s="16"/>
      <c r="G21" s="16"/>
      <c r="H21" s="16"/>
      <c r="I21" s="16"/>
      <c r="J21" s="16"/>
      <c r="K21" s="133"/>
    </row>
    <row r="22" spans="2:17" x14ac:dyDescent="0.35">
      <c r="B22" s="13"/>
      <c r="C22" s="18"/>
      <c r="D22" s="200"/>
      <c r="E22" s="18"/>
      <c r="F22" s="18"/>
      <c r="G22" s="18"/>
      <c r="H22" s="18"/>
      <c r="I22" s="18"/>
      <c r="J22" s="18"/>
      <c r="K22" s="17"/>
    </row>
    <row r="23" spans="2:17" x14ac:dyDescent="0.35">
      <c r="B23" s="13"/>
      <c r="C23" s="4"/>
      <c r="D23" s="5" t="s">
        <v>92</v>
      </c>
      <c r="E23" s="5" t="s">
        <v>93</v>
      </c>
      <c r="F23" s="5" t="s">
        <v>96</v>
      </c>
      <c r="G23" s="335" t="s">
        <v>97</v>
      </c>
      <c r="H23" s="338" t="s">
        <v>66</v>
      </c>
      <c r="I23" s="338"/>
      <c r="J23" s="336" t="s">
        <v>9</v>
      </c>
      <c r="K23" s="17"/>
    </row>
    <row r="24" spans="2:17" x14ac:dyDescent="0.35">
      <c r="B24" s="13"/>
      <c r="C24" s="6">
        <v>1</v>
      </c>
      <c r="D24" s="201"/>
      <c r="E24" s="201"/>
      <c r="F24" s="201"/>
      <c r="G24" s="202"/>
      <c r="H24" s="209"/>
      <c r="I24" s="203"/>
      <c r="J24" s="345">
        <f>G24*H24</f>
        <v>0</v>
      </c>
      <c r="K24" s="17"/>
    </row>
    <row r="25" spans="2:17" x14ac:dyDescent="0.35">
      <c r="B25" s="13"/>
      <c r="C25" s="7">
        <v>2</v>
      </c>
      <c r="D25" s="204"/>
      <c r="E25" s="204"/>
      <c r="F25" s="204"/>
      <c r="G25" s="205"/>
      <c r="H25" s="210"/>
      <c r="I25" s="206"/>
      <c r="J25" s="345">
        <f t="shared" ref="J25:J33" si="0">G25*H25</f>
        <v>0</v>
      </c>
      <c r="K25" s="17"/>
    </row>
    <row r="26" spans="2:17" x14ac:dyDescent="0.35">
      <c r="B26" s="13"/>
      <c r="C26" s="7">
        <v>3</v>
      </c>
      <c r="D26" s="204"/>
      <c r="E26" s="204"/>
      <c r="F26" s="204"/>
      <c r="G26" s="205"/>
      <c r="H26" s="210"/>
      <c r="I26" s="206"/>
      <c r="J26" s="345">
        <f t="shared" si="0"/>
        <v>0</v>
      </c>
      <c r="K26" s="17"/>
    </row>
    <row r="27" spans="2:17" x14ac:dyDescent="0.35">
      <c r="B27" s="13"/>
      <c r="C27" s="6">
        <v>4</v>
      </c>
      <c r="D27" s="201"/>
      <c r="E27" s="201"/>
      <c r="F27" s="201"/>
      <c r="G27" s="202"/>
      <c r="H27" s="209"/>
      <c r="I27" s="203"/>
      <c r="J27" s="345">
        <f t="shared" si="0"/>
        <v>0</v>
      </c>
      <c r="K27" s="17"/>
    </row>
    <row r="28" spans="2:17" x14ac:dyDescent="0.35">
      <c r="B28" s="13"/>
      <c r="C28" s="7">
        <v>5</v>
      </c>
      <c r="D28" s="204"/>
      <c r="E28" s="204"/>
      <c r="F28" s="204"/>
      <c r="G28" s="205"/>
      <c r="H28" s="210"/>
      <c r="I28" s="206"/>
      <c r="J28" s="345">
        <f t="shared" si="0"/>
        <v>0</v>
      </c>
      <c r="K28" s="17"/>
    </row>
    <row r="29" spans="2:17" x14ac:dyDescent="0.35">
      <c r="B29" s="13"/>
      <c r="C29" s="7">
        <v>6</v>
      </c>
      <c r="D29" s="204"/>
      <c r="E29" s="204"/>
      <c r="F29" s="204"/>
      <c r="G29" s="205"/>
      <c r="H29" s="210"/>
      <c r="I29" s="206"/>
      <c r="J29" s="345">
        <f t="shared" si="0"/>
        <v>0</v>
      </c>
      <c r="K29" s="17"/>
    </row>
    <row r="30" spans="2:17" x14ac:dyDescent="0.35">
      <c r="B30" s="13"/>
      <c r="C30" s="6">
        <v>7</v>
      </c>
      <c r="D30" s="201"/>
      <c r="E30" s="201"/>
      <c r="F30" s="201"/>
      <c r="G30" s="202"/>
      <c r="H30" s="209"/>
      <c r="I30" s="203"/>
      <c r="J30" s="345">
        <f t="shared" si="0"/>
        <v>0</v>
      </c>
      <c r="K30" s="17"/>
    </row>
    <row r="31" spans="2:17" x14ac:dyDescent="0.35">
      <c r="B31" s="13"/>
      <c r="C31" s="7">
        <v>8</v>
      </c>
      <c r="D31" s="204"/>
      <c r="E31" s="204"/>
      <c r="F31" s="204"/>
      <c r="G31" s="205"/>
      <c r="H31" s="210"/>
      <c r="I31" s="206"/>
      <c r="J31" s="345">
        <f t="shared" si="0"/>
        <v>0</v>
      </c>
      <c r="K31" s="17"/>
    </row>
    <row r="32" spans="2:17" x14ac:dyDescent="0.35">
      <c r="B32" s="13"/>
      <c r="C32" s="7">
        <v>9</v>
      </c>
      <c r="D32" s="204"/>
      <c r="E32" s="204"/>
      <c r="F32" s="204"/>
      <c r="G32" s="205"/>
      <c r="H32" s="210"/>
      <c r="I32" s="206"/>
      <c r="J32" s="345">
        <f t="shared" si="0"/>
        <v>0</v>
      </c>
      <c r="K32" s="17"/>
    </row>
    <row r="33" spans="1:11" x14ac:dyDescent="0.35">
      <c r="B33" s="13"/>
      <c r="C33" s="6">
        <v>10</v>
      </c>
      <c r="D33" s="201"/>
      <c r="E33" s="201"/>
      <c r="F33" s="201"/>
      <c r="G33" s="202"/>
      <c r="H33" s="209"/>
      <c r="I33" s="203"/>
      <c r="J33" s="345">
        <f t="shared" si="0"/>
        <v>0</v>
      </c>
      <c r="K33" s="17"/>
    </row>
    <row r="34" spans="1:11" x14ac:dyDescent="0.35">
      <c r="B34" s="13"/>
      <c r="C34" s="131"/>
      <c r="D34" s="23" t="s">
        <v>98</v>
      </c>
      <c r="E34" s="23"/>
      <c r="F34" s="23"/>
      <c r="G34" s="23"/>
      <c r="H34" s="23"/>
      <c r="I34" s="23"/>
      <c r="J34" s="58">
        <f>SUM(J24:J33)</f>
        <v>0</v>
      </c>
      <c r="K34" s="17"/>
    </row>
    <row r="35" spans="1:11" ht="12" customHeight="1" x14ac:dyDescent="0.35">
      <c r="B35" s="24"/>
      <c r="C35" s="25"/>
      <c r="D35" s="25"/>
      <c r="E35" s="25"/>
      <c r="F35" s="25"/>
      <c r="G35" s="25"/>
      <c r="H35" s="25"/>
      <c r="I35" s="25"/>
      <c r="J35" s="25"/>
      <c r="K35" s="26"/>
    </row>
    <row r="36" spans="1:11" ht="12" customHeight="1" x14ac:dyDescent="0.35"/>
    <row r="37" spans="1:11" ht="12" customHeight="1" x14ac:dyDescent="0.5">
      <c r="B37" s="9"/>
      <c r="C37" s="10"/>
      <c r="D37" s="11"/>
      <c r="E37" s="10"/>
      <c r="F37" s="10"/>
      <c r="G37" s="10"/>
      <c r="H37" s="10"/>
      <c r="I37" s="10"/>
      <c r="J37" s="10"/>
      <c r="K37" s="12"/>
    </row>
    <row r="38" spans="1:11" ht="15.75" customHeight="1" x14ac:dyDescent="0.35">
      <c r="B38" s="13"/>
      <c r="C38" s="14"/>
      <c r="D38" s="15" t="s">
        <v>199</v>
      </c>
      <c r="E38" s="16"/>
      <c r="F38" s="16"/>
      <c r="G38" s="16"/>
      <c r="H38" s="16"/>
      <c r="I38" s="16"/>
      <c r="J38" s="16"/>
      <c r="K38" s="17"/>
    </row>
    <row r="39" spans="1:11" x14ac:dyDescent="0.35">
      <c r="A39" s="1"/>
      <c r="B39" s="13"/>
      <c r="C39" s="18"/>
      <c r="D39" s="19" t="s">
        <v>200</v>
      </c>
      <c r="E39" s="18"/>
      <c r="F39" s="18"/>
      <c r="G39" s="18"/>
      <c r="H39" s="18"/>
      <c r="I39" s="18"/>
      <c r="J39" s="18"/>
      <c r="K39" s="17"/>
    </row>
    <row r="40" spans="1:11" x14ac:dyDescent="0.35">
      <c r="A40" s="1"/>
      <c r="B40" s="13"/>
      <c r="C40" s="4"/>
      <c r="D40" s="364" t="s">
        <v>201</v>
      </c>
      <c r="E40" s="364"/>
      <c r="F40" s="338" t="s">
        <v>4</v>
      </c>
      <c r="G40" s="338" t="s">
        <v>202</v>
      </c>
      <c r="H40" s="338" t="s">
        <v>203</v>
      </c>
      <c r="I40" s="338" t="s">
        <v>204</v>
      </c>
      <c r="J40" s="336" t="s">
        <v>24</v>
      </c>
      <c r="K40" s="17"/>
    </row>
    <row r="41" spans="1:11" x14ac:dyDescent="0.35">
      <c r="B41" s="13"/>
      <c r="C41" s="6">
        <v>1</v>
      </c>
      <c r="D41" s="354" t="s">
        <v>205</v>
      </c>
      <c r="E41" s="355"/>
      <c r="F41" s="211"/>
      <c r="G41" s="214"/>
      <c r="H41" s="214"/>
      <c r="I41" s="202"/>
      <c r="J41" s="79">
        <f>G41*H41*I41</f>
        <v>0</v>
      </c>
      <c r="K41" s="17"/>
    </row>
    <row r="42" spans="1:11" x14ac:dyDescent="0.35">
      <c r="B42" s="13"/>
      <c r="C42" s="6">
        <v>2</v>
      </c>
      <c r="D42" s="350" t="s">
        <v>206</v>
      </c>
      <c r="E42" s="351"/>
      <c r="F42" s="211"/>
      <c r="G42" s="214"/>
      <c r="H42" s="214"/>
      <c r="I42" s="202"/>
      <c r="J42" s="79">
        <f>G42*H42*I42</f>
        <v>0</v>
      </c>
      <c r="K42" s="17"/>
    </row>
    <row r="43" spans="1:11" x14ac:dyDescent="0.35">
      <c r="B43" s="13"/>
      <c r="C43" s="6">
        <v>3</v>
      </c>
      <c r="D43" s="350" t="s">
        <v>207</v>
      </c>
      <c r="E43" s="351"/>
      <c r="F43" s="211"/>
      <c r="G43" s="214"/>
      <c r="H43" s="214"/>
      <c r="I43" s="202"/>
      <c r="J43" s="79">
        <f>G43*H43*I43</f>
        <v>0</v>
      </c>
      <c r="K43" s="17"/>
    </row>
    <row r="44" spans="1:11" x14ac:dyDescent="0.35">
      <c r="B44" s="13"/>
      <c r="C44" s="6">
        <v>4</v>
      </c>
      <c r="D44" s="354" t="s">
        <v>208</v>
      </c>
      <c r="E44" s="355"/>
      <c r="F44" s="211"/>
      <c r="G44" s="214"/>
      <c r="H44" s="214"/>
      <c r="I44" s="202"/>
      <c r="J44" s="79">
        <f t="shared" ref="J44:J50" si="1">G44*H44*I44</f>
        <v>0</v>
      </c>
      <c r="K44" s="17"/>
    </row>
    <row r="45" spans="1:11" x14ac:dyDescent="0.35">
      <c r="B45" s="13"/>
      <c r="C45" s="6">
        <v>5</v>
      </c>
      <c r="D45" s="350"/>
      <c r="E45" s="351"/>
      <c r="F45" s="211"/>
      <c r="G45" s="214"/>
      <c r="H45" s="214"/>
      <c r="I45" s="202"/>
      <c r="J45" s="79">
        <f t="shared" si="1"/>
        <v>0</v>
      </c>
      <c r="K45" s="17"/>
    </row>
    <row r="46" spans="1:11" x14ac:dyDescent="0.35">
      <c r="B46" s="13"/>
      <c r="C46" s="6">
        <v>6</v>
      </c>
      <c r="D46" s="350"/>
      <c r="E46" s="351"/>
      <c r="F46" s="211"/>
      <c r="G46" s="214"/>
      <c r="H46" s="214"/>
      <c r="I46" s="202"/>
      <c r="J46" s="79">
        <f t="shared" si="1"/>
        <v>0</v>
      </c>
      <c r="K46" s="17"/>
    </row>
    <row r="47" spans="1:11" x14ac:dyDescent="0.35">
      <c r="B47" s="13"/>
      <c r="C47" s="6">
        <v>7</v>
      </c>
      <c r="D47" s="354"/>
      <c r="E47" s="355"/>
      <c r="F47" s="211"/>
      <c r="G47" s="214"/>
      <c r="H47" s="214"/>
      <c r="I47" s="202"/>
      <c r="J47" s="79">
        <f t="shared" si="1"/>
        <v>0</v>
      </c>
      <c r="K47" s="17"/>
    </row>
    <row r="48" spans="1:11" x14ac:dyDescent="0.35">
      <c r="B48" s="13"/>
      <c r="C48" s="6">
        <v>8</v>
      </c>
      <c r="D48" s="350"/>
      <c r="E48" s="351"/>
      <c r="F48" s="211"/>
      <c r="G48" s="214"/>
      <c r="H48" s="214"/>
      <c r="I48" s="202"/>
      <c r="J48" s="79">
        <f t="shared" si="1"/>
        <v>0</v>
      </c>
      <c r="K48" s="17"/>
    </row>
    <row r="49" spans="2:11" x14ac:dyDescent="0.35">
      <c r="B49" s="13"/>
      <c r="C49" s="6">
        <v>9</v>
      </c>
      <c r="D49" s="350"/>
      <c r="E49" s="351"/>
      <c r="F49" s="211"/>
      <c r="G49" s="214"/>
      <c r="H49" s="214"/>
      <c r="I49" s="202"/>
      <c r="J49" s="79">
        <f t="shared" si="1"/>
        <v>0</v>
      </c>
      <c r="K49" s="17"/>
    </row>
    <row r="50" spans="2:11" x14ac:dyDescent="0.35">
      <c r="B50" s="13"/>
      <c r="C50" s="6">
        <v>10</v>
      </c>
      <c r="D50" s="350"/>
      <c r="E50" s="351"/>
      <c r="F50" s="211"/>
      <c r="G50" s="214"/>
      <c r="H50" s="214"/>
      <c r="I50" s="202"/>
      <c r="J50" s="79">
        <f t="shared" si="1"/>
        <v>0</v>
      </c>
      <c r="K50" s="17"/>
    </row>
    <row r="51" spans="2:11" s="247" customFormat="1" ht="13" x14ac:dyDescent="0.3">
      <c r="B51" s="245"/>
      <c r="C51" s="23"/>
      <c r="D51" s="23" t="s">
        <v>209</v>
      </c>
      <c r="E51" s="23"/>
      <c r="F51" s="23"/>
      <c r="G51" s="23"/>
      <c r="H51" s="23"/>
      <c r="I51" s="23"/>
      <c r="J51" s="58">
        <f>SUM(J41:J50)</f>
        <v>0</v>
      </c>
      <c r="K51" s="246"/>
    </row>
    <row r="52" spans="2:11" x14ac:dyDescent="0.35">
      <c r="B52" s="13"/>
      <c r="C52" s="18"/>
      <c r="D52" s="19" t="s">
        <v>210</v>
      </c>
      <c r="E52" s="18"/>
      <c r="F52" s="18"/>
      <c r="G52" s="18"/>
      <c r="H52" s="18"/>
      <c r="I52" s="18"/>
      <c r="J52" s="18"/>
      <c r="K52" s="17"/>
    </row>
    <row r="53" spans="2:11" x14ac:dyDescent="0.35">
      <c r="B53" s="13"/>
      <c r="C53" s="4"/>
      <c r="D53" s="364" t="s">
        <v>201</v>
      </c>
      <c r="E53" s="364"/>
      <c r="F53" s="338" t="s">
        <v>4</v>
      </c>
      <c r="G53" s="338" t="s">
        <v>211</v>
      </c>
      <c r="H53" s="338" t="s">
        <v>212</v>
      </c>
      <c r="I53" s="338" t="s">
        <v>204</v>
      </c>
      <c r="J53" s="336" t="s">
        <v>24</v>
      </c>
      <c r="K53" s="17"/>
    </row>
    <row r="54" spans="2:11" x14ac:dyDescent="0.35">
      <c r="B54" s="13"/>
      <c r="C54" s="6">
        <v>1</v>
      </c>
      <c r="D54" s="354"/>
      <c r="E54" s="355"/>
      <c r="F54" s="211"/>
      <c r="G54" s="214"/>
      <c r="H54" s="214"/>
      <c r="I54" s="202"/>
      <c r="J54" s="79">
        <f>G54*H54*I54</f>
        <v>0</v>
      </c>
      <c r="K54" s="17"/>
    </row>
    <row r="55" spans="2:11" x14ac:dyDescent="0.35">
      <c r="B55" s="13"/>
      <c r="C55" s="6">
        <v>2</v>
      </c>
      <c r="D55" s="350"/>
      <c r="E55" s="351"/>
      <c r="F55" s="211"/>
      <c r="G55" s="214"/>
      <c r="H55" s="214"/>
      <c r="I55" s="202"/>
      <c r="J55" s="79">
        <f>G55*H55*I55</f>
        <v>0</v>
      </c>
      <c r="K55" s="17"/>
    </row>
    <row r="56" spans="2:11" x14ac:dyDescent="0.35">
      <c r="B56" s="13"/>
      <c r="C56" s="6">
        <v>3</v>
      </c>
      <c r="D56" s="350"/>
      <c r="E56" s="351"/>
      <c r="F56" s="211"/>
      <c r="G56" s="214"/>
      <c r="H56" s="214"/>
      <c r="I56" s="202"/>
      <c r="J56" s="79">
        <f>G56*H56*I56</f>
        <v>0</v>
      </c>
      <c r="K56" s="17"/>
    </row>
    <row r="57" spans="2:11" x14ac:dyDescent="0.35">
      <c r="B57" s="13"/>
      <c r="C57" s="6">
        <v>4</v>
      </c>
      <c r="D57" s="354"/>
      <c r="E57" s="355"/>
      <c r="F57" s="211"/>
      <c r="G57" s="214"/>
      <c r="H57" s="214"/>
      <c r="I57" s="202"/>
      <c r="J57" s="79">
        <f t="shared" ref="J57:J63" si="2">G57*H57*I57</f>
        <v>0</v>
      </c>
      <c r="K57" s="17"/>
    </row>
    <row r="58" spans="2:11" x14ac:dyDescent="0.35">
      <c r="B58" s="13"/>
      <c r="C58" s="6">
        <v>5</v>
      </c>
      <c r="D58" s="350"/>
      <c r="E58" s="351"/>
      <c r="F58" s="211"/>
      <c r="G58" s="214"/>
      <c r="H58" s="214"/>
      <c r="I58" s="202"/>
      <c r="J58" s="79">
        <f t="shared" si="2"/>
        <v>0</v>
      </c>
      <c r="K58" s="17"/>
    </row>
    <row r="59" spans="2:11" x14ac:dyDescent="0.35">
      <c r="B59" s="13"/>
      <c r="C59" s="6">
        <v>6</v>
      </c>
      <c r="D59" s="350"/>
      <c r="E59" s="351"/>
      <c r="F59" s="211"/>
      <c r="G59" s="214"/>
      <c r="H59" s="214"/>
      <c r="I59" s="202"/>
      <c r="J59" s="79">
        <f t="shared" si="2"/>
        <v>0</v>
      </c>
      <c r="K59" s="17"/>
    </row>
    <row r="60" spans="2:11" x14ac:dyDescent="0.35">
      <c r="B60" s="13"/>
      <c r="C60" s="6">
        <v>7</v>
      </c>
      <c r="D60" s="354"/>
      <c r="E60" s="355"/>
      <c r="F60" s="211"/>
      <c r="G60" s="214"/>
      <c r="H60" s="214"/>
      <c r="I60" s="202"/>
      <c r="J60" s="79">
        <f t="shared" si="2"/>
        <v>0</v>
      </c>
      <c r="K60" s="17"/>
    </row>
    <row r="61" spans="2:11" x14ac:dyDescent="0.35">
      <c r="B61" s="13"/>
      <c r="C61" s="6">
        <v>8</v>
      </c>
      <c r="D61" s="350"/>
      <c r="E61" s="351"/>
      <c r="F61" s="211"/>
      <c r="G61" s="214"/>
      <c r="H61" s="214"/>
      <c r="I61" s="202"/>
      <c r="J61" s="79">
        <f t="shared" si="2"/>
        <v>0</v>
      </c>
      <c r="K61" s="17"/>
    </row>
    <row r="62" spans="2:11" x14ac:dyDescent="0.35">
      <c r="B62" s="13"/>
      <c r="C62" s="6">
        <v>9</v>
      </c>
      <c r="D62" s="350"/>
      <c r="E62" s="351"/>
      <c r="F62" s="211"/>
      <c r="G62" s="214"/>
      <c r="H62" s="214"/>
      <c r="I62" s="202"/>
      <c r="J62" s="79">
        <f t="shared" si="2"/>
        <v>0</v>
      </c>
      <c r="K62" s="17"/>
    </row>
    <row r="63" spans="2:11" x14ac:dyDescent="0.35">
      <c r="B63" s="13"/>
      <c r="C63" s="6">
        <v>10</v>
      </c>
      <c r="D63" s="350"/>
      <c r="E63" s="351"/>
      <c r="F63" s="211"/>
      <c r="G63" s="214"/>
      <c r="H63" s="214"/>
      <c r="I63" s="202"/>
      <c r="J63" s="79">
        <f t="shared" si="2"/>
        <v>0</v>
      </c>
      <c r="K63" s="17"/>
    </row>
    <row r="64" spans="2:11" x14ac:dyDescent="0.35">
      <c r="B64" s="245"/>
      <c r="C64" s="23"/>
      <c r="D64" s="23" t="s">
        <v>213</v>
      </c>
      <c r="E64" s="23"/>
      <c r="F64" s="23"/>
      <c r="G64" s="23"/>
      <c r="H64" s="23"/>
      <c r="I64" s="23"/>
      <c r="J64" s="58">
        <f>SUM(J54:J63)</f>
        <v>0</v>
      </c>
      <c r="K64" s="246"/>
    </row>
    <row r="65" spans="2:11" x14ac:dyDescent="0.35">
      <c r="B65" s="13"/>
      <c r="C65" s="18"/>
      <c r="D65" s="19" t="s">
        <v>214</v>
      </c>
      <c r="E65" s="18"/>
      <c r="F65" s="18"/>
      <c r="G65" s="18"/>
      <c r="H65" s="18"/>
      <c r="I65" s="18"/>
      <c r="J65" s="18"/>
      <c r="K65" s="17"/>
    </row>
    <row r="66" spans="2:11" x14ac:dyDescent="0.35">
      <c r="B66" s="13"/>
      <c r="C66" s="4"/>
      <c r="D66" s="364" t="s">
        <v>201</v>
      </c>
      <c r="E66" s="364"/>
      <c r="F66" s="338" t="s">
        <v>4</v>
      </c>
      <c r="G66" s="338" t="s">
        <v>211</v>
      </c>
      <c r="H66" s="338" t="s">
        <v>212</v>
      </c>
      <c r="I66" s="338" t="s">
        <v>204</v>
      </c>
      <c r="J66" s="336" t="s">
        <v>24</v>
      </c>
      <c r="K66" s="17"/>
    </row>
    <row r="67" spans="2:11" x14ac:dyDescent="0.35">
      <c r="B67" s="13"/>
      <c r="C67" s="6">
        <v>1</v>
      </c>
      <c r="D67" s="354" t="s">
        <v>215</v>
      </c>
      <c r="E67" s="355"/>
      <c r="F67" s="211"/>
      <c r="G67" s="214"/>
      <c r="H67" s="214"/>
      <c r="I67" s="202"/>
      <c r="J67" s="79">
        <f>G67*H67*I67</f>
        <v>0</v>
      </c>
      <c r="K67" s="17"/>
    </row>
    <row r="68" spans="2:11" x14ac:dyDescent="0.35">
      <c r="B68" s="13"/>
      <c r="C68" s="6">
        <v>2</v>
      </c>
      <c r="D68" s="350" t="s">
        <v>216</v>
      </c>
      <c r="E68" s="351"/>
      <c r="F68" s="211"/>
      <c r="G68" s="214"/>
      <c r="H68" s="214"/>
      <c r="I68" s="202"/>
      <c r="J68" s="79">
        <f>G68*H68*I68</f>
        <v>0</v>
      </c>
      <c r="K68" s="17"/>
    </row>
    <row r="69" spans="2:11" x14ac:dyDescent="0.35">
      <c r="B69" s="13"/>
      <c r="C69" s="6">
        <v>3</v>
      </c>
      <c r="D69" s="350" t="s">
        <v>217</v>
      </c>
      <c r="E69" s="351"/>
      <c r="F69" s="211"/>
      <c r="G69" s="214"/>
      <c r="H69" s="214"/>
      <c r="I69" s="202"/>
      <c r="J69" s="79">
        <f>G69*H69*I69</f>
        <v>0</v>
      </c>
      <c r="K69" s="17"/>
    </row>
    <row r="70" spans="2:11" x14ac:dyDescent="0.35">
      <c r="B70" s="13"/>
      <c r="C70" s="6">
        <v>4</v>
      </c>
      <c r="D70" s="354" t="s">
        <v>218</v>
      </c>
      <c r="E70" s="355"/>
      <c r="F70" s="211"/>
      <c r="G70" s="214"/>
      <c r="H70" s="214"/>
      <c r="I70" s="202"/>
      <c r="J70" s="79">
        <f t="shared" ref="J70:J76" si="3">G70*H70*I70</f>
        <v>0</v>
      </c>
      <c r="K70" s="17"/>
    </row>
    <row r="71" spans="2:11" x14ac:dyDescent="0.35">
      <c r="B71" s="13"/>
      <c r="C71" s="6">
        <v>5</v>
      </c>
      <c r="D71" s="350"/>
      <c r="E71" s="351"/>
      <c r="F71" s="211"/>
      <c r="G71" s="214"/>
      <c r="H71" s="214"/>
      <c r="I71" s="202"/>
      <c r="J71" s="79">
        <f t="shared" si="3"/>
        <v>0</v>
      </c>
      <c r="K71" s="17"/>
    </row>
    <row r="72" spans="2:11" x14ac:dyDescent="0.35">
      <c r="B72" s="13"/>
      <c r="C72" s="6">
        <v>6</v>
      </c>
      <c r="D72" s="350"/>
      <c r="E72" s="351"/>
      <c r="F72" s="211"/>
      <c r="G72" s="214"/>
      <c r="H72" s="214"/>
      <c r="I72" s="202"/>
      <c r="J72" s="79">
        <f t="shared" si="3"/>
        <v>0</v>
      </c>
      <c r="K72" s="17"/>
    </row>
    <row r="73" spans="2:11" x14ac:dyDescent="0.35">
      <c r="B73" s="13"/>
      <c r="C73" s="6">
        <v>7</v>
      </c>
      <c r="D73" s="354"/>
      <c r="E73" s="355"/>
      <c r="F73" s="211"/>
      <c r="G73" s="214"/>
      <c r="H73" s="214"/>
      <c r="I73" s="202"/>
      <c r="J73" s="79">
        <f t="shared" si="3"/>
        <v>0</v>
      </c>
      <c r="K73" s="17"/>
    </row>
    <row r="74" spans="2:11" x14ac:dyDescent="0.35">
      <c r="B74" s="13"/>
      <c r="C74" s="6">
        <v>8</v>
      </c>
      <c r="D74" s="350"/>
      <c r="E74" s="351"/>
      <c r="F74" s="211"/>
      <c r="G74" s="214"/>
      <c r="H74" s="214"/>
      <c r="I74" s="202"/>
      <c r="J74" s="79">
        <f t="shared" si="3"/>
        <v>0</v>
      </c>
      <c r="K74" s="17"/>
    </row>
    <row r="75" spans="2:11" x14ac:dyDescent="0.35">
      <c r="B75" s="13"/>
      <c r="C75" s="6">
        <v>9</v>
      </c>
      <c r="D75" s="350"/>
      <c r="E75" s="351"/>
      <c r="F75" s="211"/>
      <c r="G75" s="214"/>
      <c r="H75" s="214"/>
      <c r="I75" s="202"/>
      <c r="J75" s="79">
        <f t="shared" si="3"/>
        <v>0</v>
      </c>
      <c r="K75" s="17"/>
    </row>
    <row r="76" spans="2:11" x14ac:dyDescent="0.35">
      <c r="B76" s="13"/>
      <c r="C76" s="6">
        <v>10</v>
      </c>
      <c r="D76" s="350"/>
      <c r="E76" s="351"/>
      <c r="F76" s="211"/>
      <c r="G76" s="214"/>
      <c r="H76" s="214"/>
      <c r="I76" s="202"/>
      <c r="J76" s="79">
        <f t="shared" si="3"/>
        <v>0</v>
      </c>
      <c r="K76" s="17"/>
    </row>
    <row r="77" spans="2:11" x14ac:dyDescent="0.35">
      <c r="B77" s="245"/>
      <c r="C77" s="23"/>
      <c r="D77" s="23" t="s">
        <v>219</v>
      </c>
      <c r="E77" s="23"/>
      <c r="F77" s="23"/>
      <c r="G77" s="23"/>
      <c r="H77" s="23"/>
      <c r="I77" s="23"/>
      <c r="J77" s="58">
        <f>SUM(J67:J76)</f>
        <v>0</v>
      </c>
      <c r="K77" s="246"/>
    </row>
    <row r="78" spans="2:11" x14ac:dyDescent="0.35">
      <c r="B78" s="13"/>
      <c r="C78" s="18"/>
      <c r="D78" s="19" t="s">
        <v>220</v>
      </c>
      <c r="E78" s="18"/>
      <c r="F78" s="18"/>
      <c r="G78" s="18"/>
      <c r="H78" s="18"/>
      <c r="I78" s="18"/>
      <c r="J78" s="18"/>
      <c r="K78" s="17"/>
    </row>
    <row r="79" spans="2:11" x14ac:dyDescent="0.35">
      <c r="B79" s="13"/>
      <c r="C79" s="4"/>
      <c r="D79" s="5" t="s">
        <v>221</v>
      </c>
      <c r="E79" s="338" t="s">
        <v>222</v>
      </c>
      <c r="F79" s="338" t="s">
        <v>223</v>
      </c>
      <c r="G79" s="338" t="s">
        <v>224</v>
      </c>
      <c r="H79" s="338" t="s">
        <v>225</v>
      </c>
      <c r="I79" s="338" t="s">
        <v>226</v>
      </c>
      <c r="J79" s="336" t="s">
        <v>24</v>
      </c>
      <c r="K79" s="17"/>
    </row>
    <row r="80" spans="2:11" x14ac:dyDescent="0.35">
      <c r="B80" s="13"/>
      <c r="C80" s="6">
        <v>1</v>
      </c>
      <c r="D80" s="288" t="s">
        <v>81</v>
      </c>
      <c r="E80" s="211"/>
      <c r="F80" s="211"/>
      <c r="G80" s="202"/>
      <c r="H80" s="214"/>
      <c r="I80" s="202"/>
      <c r="J80" s="79">
        <f>F80*G80*H80*I80</f>
        <v>0</v>
      </c>
      <c r="K80" s="17"/>
    </row>
    <row r="81" spans="2:11" x14ac:dyDescent="0.35">
      <c r="B81" s="13"/>
      <c r="C81" s="6">
        <v>2</v>
      </c>
      <c r="D81" s="289" t="s">
        <v>227</v>
      </c>
      <c r="E81" s="337"/>
      <c r="F81" s="211"/>
      <c r="G81" s="202"/>
      <c r="H81" s="214"/>
      <c r="I81" s="202"/>
      <c r="J81" s="79">
        <f>F81*G81*H81*I81</f>
        <v>0</v>
      </c>
      <c r="K81" s="17"/>
    </row>
    <row r="82" spans="2:11" x14ac:dyDescent="0.35">
      <c r="B82" s="13"/>
      <c r="C82" s="6">
        <v>3</v>
      </c>
      <c r="D82" s="289" t="s">
        <v>228</v>
      </c>
      <c r="E82" s="337"/>
      <c r="F82" s="211"/>
      <c r="G82" s="202"/>
      <c r="H82" s="214"/>
      <c r="I82" s="202"/>
      <c r="J82" s="79">
        <f t="shared" ref="J82:J84" si="4">F82*G82*H82*I82</f>
        <v>0</v>
      </c>
      <c r="K82" s="17"/>
    </row>
    <row r="83" spans="2:11" x14ac:dyDescent="0.35">
      <c r="B83" s="13"/>
      <c r="C83" s="6">
        <v>4</v>
      </c>
      <c r="D83" s="289"/>
      <c r="E83" s="337"/>
      <c r="F83" s="211"/>
      <c r="G83" s="202"/>
      <c r="H83" s="214"/>
      <c r="I83" s="202"/>
      <c r="J83" s="79">
        <f t="shared" si="4"/>
        <v>0</v>
      </c>
      <c r="K83" s="17"/>
    </row>
    <row r="84" spans="2:11" x14ac:dyDescent="0.35">
      <c r="B84" s="13"/>
      <c r="C84" s="6">
        <v>5</v>
      </c>
      <c r="D84" s="289"/>
      <c r="E84" s="337"/>
      <c r="F84" s="211"/>
      <c r="G84" s="202"/>
      <c r="H84" s="214"/>
      <c r="I84" s="202"/>
      <c r="J84" s="79">
        <f t="shared" si="4"/>
        <v>0</v>
      </c>
      <c r="K84" s="17"/>
    </row>
    <row r="85" spans="2:11" x14ac:dyDescent="0.35">
      <c r="B85" s="245"/>
      <c r="C85" s="23"/>
      <c r="D85" s="23" t="s">
        <v>229</v>
      </c>
      <c r="E85" s="23"/>
      <c r="F85" s="23"/>
      <c r="G85" s="23"/>
      <c r="H85" s="23"/>
      <c r="I85" s="23"/>
      <c r="J85" s="58">
        <f>SUM(J80:J84)</f>
        <v>0</v>
      </c>
      <c r="K85" s="246"/>
    </row>
    <row r="86" spans="2:11" ht="12" customHeight="1" x14ac:dyDescent="0.35">
      <c r="B86" s="24"/>
      <c r="C86" s="25"/>
      <c r="D86" s="248"/>
      <c r="E86" s="25"/>
      <c r="F86" s="25"/>
      <c r="G86" s="25"/>
      <c r="H86" s="25"/>
      <c r="I86" s="25"/>
      <c r="J86" s="25"/>
      <c r="K86" s="26"/>
    </row>
    <row r="88" spans="2:11" ht="12" customHeight="1" x14ac:dyDescent="0.5">
      <c r="B88" s="9"/>
      <c r="C88" s="10"/>
      <c r="D88" s="11"/>
      <c r="E88" s="10"/>
      <c r="F88" s="10"/>
      <c r="G88" s="10"/>
      <c r="H88" s="10"/>
      <c r="I88" s="10"/>
      <c r="J88" s="10"/>
      <c r="K88" s="12"/>
    </row>
    <row r="89" spans="2:11" ht="15.5" x14ac:dyDescent="0.35">
      <c r="B89" s="13"/>
      <c r="C89" s="14"/>
      <c r="D89" s="15" t="s">
        <v>230</v>
      </c>
      <c r="E89" s="16"/>
      <c r="F89" s="16"/>
      <c r="G89" s="16"/>
      <c r="H89" s="16"/>
      <c r="I89" s="16"/>
      <c r="J89" s="16"/>
      <c r="K89" s="17"/>
    </row>
    <row r="90" spans="2:11" x14ac:dyDescent="0.35">
      <c r="B90" s="13"/>
      <c r="C90" s="20"/>
      <c r="D90" s="19" t="s">
        <v>118</v>
      </c>
      <c r="E90" s="389" t="str">
        <f>IF(D92="Personal Vehicle","*See References tab for mileage reimbursement resource",IF(D94="Personal Vehicle","*See References tab for mileage reimbursement resource",IF(D96="Personal Vehicle","*See References tab for mileage reimbursement resource",IF(D98="Personal Vehicle","*See References tab for mileage reimbursement resource",IF(D100="Personal Vehicle","*See References tab for mileage reimbursement resource"," ")))))</f>
        <v xml:space="preserve"> </v>
      </c>
      <c r="F90" s="389"/>
      <c r="G90" s="389"/>
      <c r="H90" s="389"/>
      <c r="I90" s="389"/>
      <c r="J90" s="389"/>
      <c r="K90" s="17"/>
    </row>
    <row r="91" spans="2:11" x14ac:dyDescent="0.35">
      <c r="B91" s="13"/>
      <c r="C91" s="249"/>
      <c r="D91" s="250" t="s">
        <v>231</v>
      </c>
      <c r="E91" s="333" t="str">
        <f>VLOOKUP(D92,Lists!B5:H11,2,FALSE)</f>
        <v xml:space="preserve">   </v>
      </c>
      <c r="F91" s="333" t="str">
        <f>VLOOKUP(D92, Lists!B5:H11,3,FALSE)</f>
        <v xml:space="preserve">   </v>
      </c>
      <c r="G91" s="333" t="str">
        <f>VLOOKUP(D92, Lists!B5:H11, 4, FALSE)</f>
        <v xml:space="preserve">   </v>
      </c>
      <c r="H91" s="333" t="str">
        <f>VLOOKUP(D92, Lists!B5:H11, 5, FALSE)</f>
        <v xml:space="preserve">   </v>
      </c>
      <c r="I91" s="333" t="str">
        <f>VLOOKUP(D92, Lists!B5:H11, 6, FALSE)</f>
        <v xml:space="preserve">   </v>
      </c>
      <c r="J91" s="77" t="s">
        <v>24</v>
      </c>
      <c r="K91" s="17"/>
    </row>
    <row r="92" spans="2:11" x14ac:dyDescent="0.35">
      <c r="B92" s="13"/>
      <c r="C92" s="253">
        <v>1</v>
      </c>
      <c r="D92" s="290" t="s">
        <v>37</v>
      </c>
      <c r="E92" s="291"/>
      <c r="F92" s="291"/>
      <c r="G92" s="292"/>
      <c r="H92" s="293"/>
      <c r="I92" s="294"/>
      <c r="J92" s="252">
        <f>G92*H92*I92</f>
        <v>0</v>
      </c>
      <c r="K92" s="17"/>
    </row>
    <row r="93" spans="2:11" x14ac:dyDescent="0.35">
      <c r="B93" s="13"/>
      <c r="C93" s="254"/>
      <c r="D93" s="251"/>
      <c r="E93" s="39" t="str">
        <f>VLOOKUP(D94, Lists!B5:H11, 2, FALSE)</f>
        <v xml:space="preserve">   </v>
      </c>
      <c r="F93" s="39" t="str">
        <f>VLOOKUP(D94, Lists!B5:H11, 3, FALSE)</f>
        <v xml:space="preserve">   </v>
      </c>
      <c r="G93" s="39" t="str">
        <f>VLOOKUP(D94, Lists!B5:H11, 4, FALSE)</f>
        <v xml:space="preserve">   </v>
      </c>
      <c r="H93" s="39" t="str">
        <f>VLOOKUP(D94, Lists!B5:H11, 5, FALSE)</f>
        <v xml:space="preserve">   </v>
      </c>
      <c r="I93" s="39" t="str">
        <f>VLOOKUP(D94, Lists!B5:H11, 6, FALSE)</f>
        <v xml:space="preserve">   </v>
      </c>
      <c r="J93" s="75" t="s">
        <v>24</v>
      </c>
      <c r="K93" s="17"/>
    </row>
    <row r="94" spans="2:11" x14ac:dyDescent="0.35">
      <c r="B94" s="13"/>
      <c r="C94" s="253">
        <v>2</v>
      </c>
      <c r="D94" s="295" t="s">
        <v>37</v>
      </c>
      <c r="E94" s="291"/>
      <c r="F94" s="291"/>
      <c r="G94" s="292"/>
      <c r="H94" s="294"/>
      <c r="I94" s="294"/>
      <c r="J94" s="252">
        <f>G94*H94*I94</f>
        <v>0</v>
      </c>
      <c r="K94" s="17"/>
    </row>
    <row r="95" spans="2:11" x14ac:dyDescent="0.35">
      <c r="B95" s="13"/>
      <c r="C95" s="254"/>
      <c r="D95" s="251"/>
      <c r="E95" s="39" t="str">
        <f>VLOOKUP(D96, Lists!B5:H11, 2, FALSE)</f>
        <v xml:space="preserve">   </v>
      </c>
      <c r="F95" s="39" t="str">
        <f>VLOOKUP(D96, Lists!B5:H11, 3, FALSE)</f>
        <v xml:space="preserve">   </v>
      </c>
      <c r="G95" s="39" t="str">
        <f>VLOOKUP(D96, Lists!B5:H11, 4, FALSE)</f>
        <v xml:space="preserve">   </v>
      </c>
      <c r="H95" s="39" t="str">
        <f>VLOOKUP(D96, Lists!B5:H11, 5, FALSE)</f>
        <v xml:space="preserve">   </v>
      </c>
      <c r="I95" s="39" t="str">
        <f>VLOOKUP(D96, Lists!B5:H11, 6, FALSE)</f>
        <v xml:space="preserve">   </v>
      </c>
      <c r="J95" s="75" t="s">
        <v>24</v>
      </c>
      <c r="K95" s="17"/>
    </row>
    <row r="96" spans="2:11" x14ac:dyDescent="0.35">
      <c r="B96" s="13"/>
      <c r="C96" s="253">
        <v>3</v>
      </c>
      <c r="D96" s="295" t="s">
        <v>37</v>
      </c>
      <c r="E96" s="291"/>
      <c r="F96" s="291"/>
      <c r="G96" s="292"/>
      <c r="H96" s="294"/>
      <c r="I96" s="294"/>
      <c r="J96" s="252">
        <f>G96*H96*I96</f>
        <v>0</v>
      </c>
      <c r="K96" s="17"/>
    </row>
    <row r="97" spans="2:11" x14ac:dyDescent="0.35">
      <c r="B97" s="13"/>
      <c r="C97" s="254"/>
      <c r="D97" s="251"/>
      <c r="E97" s="39" t="str">
        <f>VLOOKUP(D98, Lists!B5:H11, 2, FALSE)</f>
        <v xml:space="preserve">   </v>
      </c>
      <c r="F97" s="39" t="str">
        <f>VLOOKUP(D98, Lists!B5:H11, 3, FALSE)</f>
        <v xml:space="preserve">   </v>
      </c>
      <c r="G97" s="39" t="str">
        <f>VLOOKUP(D98, Lists!B5:H11, 4, FALSE)</f>
        <v xml:space="preserve">   </v>
      </c>
      <c r="H97" s="39" t="str">
        <f>VLOOKUP(D98, Lists!B5:H11, 5, FALSE)</f>
        <v xml:space="preserve">   </v>
      </c>
      <c r="I97" s="39" t="str">
        <f>VLOOKUP(D98, Lists!B5:H11, 6, FALSE)</f>
        <v xml:space="preserve">   </v>
      </c>
      <c r="J97" s="75" t="s">
        <v>24</v>
      </c>
      <c r="K97" s="17"/>
    </row>
    <row r="98" spans="2:11" x14ac:dyDescent="0.35">
      <c r="B98" s="13"/>
      <c r="C98" s="253">
        <v>4</v>
      </c>
      <c r="D98" s="295" t="s">
        <v>37</v>
      </c>
      <c r="E98" s="291"/>
      <c r="F98" s="291"/>
      <c r="G98" s="292"/>
      <c r="H98" s="294"/>
      <c r="I98" s="294"/>
      <c r="J98" s="252">
        <f>G98*H98*I98</f>
        <v>0</v>
      </c>
      <c r="K98" s="17"/>
    </row>
    <row r="99" spans="2:11" x14ac:dyDescent="0.35">
      <c r="B99" s="13"/>
      <c r="C99" s="254"/>
      <c r="D99" s="251"/>
      <c r="E99" s="39" t="str">
        <f>VLOOKUP(D100, Lists!B5:H11, 2, FALSE)</f>
        <v xml:space="preserve">   </v>
      </c>
      <c r="F99" s="39" t="str">
        <f>VLOOKUP(D100, Lists!B5:H11, 3, FALSE)</f>
        <v xml:space="preserve">   </v>
      </c>
      <c r="G99" s="39" t="str">
        <f>VLOOKUP(D100, Lists!B5:H11, 4, FALSE)</f>
        <v xml:space="preserve">   </v>
      </c>
      <c r="H99" s="39" t="str">
        <f>VLOOKUP(D100, Lists!B5:H11, 5, FALSE)</f>
        <v xml:space="preserve">   </v>
      </c>
      <c r="I99" s="39" t="str">
        <f>VLOOKUP(D100, Lists!B5:H11, 6, FALSE)</f>
        <v xml:space="preserve">   </v>
      </c>
      <c r="J99" s="75" t="s">
        <v>24</v>
      </c>
      <c r="K99" s="17"/>
    </row>
    <row r="100" spans="2:11" x14ac:dyDescent="0.35">
      <c r="B100" s="13"/>
      <c r="C100" s="69">
        <v>5</v>
      </c>
      <c r="D100" s="296" t="s">
        <v>37</v>
      </c>
      <c r="E100" s="297"/>
      <c r="F100" s="297"/>
      <c r="G100" s="223"/>
      <c r="H100" s="286"/>
      <c r="I100" s="286"/>
      <c r="J100" s="79">
        <f>G100*H100*I100</f>
        <v>0</v>
      </c>
      <c r="K100" s="17"/>
    </row>
    <row r="101" spans="2:11" x14ac:dyDescent="0.35">
      <c r="B101" s="13"/>
      <c r="C101" s="255"/>
      <c r="D101" s="23" t="s">
        <v>120</v>
      </c>
      <c r="E101" s="22"/>
      <c r="F101" s="22"/>
      <c r="G101" s="22"/>
      <c r="H101" s="22"/>
      <c r="I101" s="22"/>
      <c r="J101" s="58">
        <f>SUM(J92,J94,J96,J98,J100)</f>
        <v>0</v>
      </c>
      <c r="K101" s="17"/>
    </row>
    <row r="102" spans="2:11" x14ac:dyDescent="0.35">
      <c r="B102" s="51"/>
      <c r="C102" s="20"/>
      <c r="D102" s="19" t="s">
        <v>129</v>
      </c>
      <c r="E102" s="20"/>
      <c r="F102" s="20"/>
      <c r="G102" s="20"/>
      <c r="H102" s="20"/>
      <c r="I102" s="20"/>
      <c r="J102" s="20"/>
      <c r="K102" s="17"/>
    </row>
    <row r="103" spans="2:11" x14ac:dyDescent="0.35">
      <c r="B103" s="51"/>
      <c r="C103" s="47"/>
      <c r="D103" s="420" t="s">
        <v>130</v>
      </c>
      <c r="E103" s="420"/>
      <c r="F103" s="222" t="s">
        <v>131</v>
      </c>
      <c r="G103" s="222" t="s">
        <v>8</v>
      </c>
      <c r="H103" s="222"/>
      <c r="I103" s="222"/>
      <c r="J103" s="77" t="s">
        <v>9</v>
      </c>
      <c r="K103" s="17"/>
    </row>
    <row r="104" spans="2:11" x14ac:dyDescent="0.35">
      <c r="B104" s="51"/>
      <c r="C104" s="80">
        <v>1</v>
      </c>
      <c r="D104" s="404" t="s">
        <v>132</v>
      </c>
      <c r="E104" s="405"/>
      <c r="F104" s="223"/>
      <c r="G104" s="211"/>
      <c r="H104" s="211"/>
      <c r="I104" s="211"/>
      <c r="J104" s="273">
        <f>F104*G104</f>
        <v>0</v>
      </c>
      <c r="K104" s="17"/>
    </row>
    <row r="105" spans="2:11" x14ac:dyDescent="0.35">
      <c r="B105" s="51"/>
      <c r="C105" s="7">
        <v>2</v>
      </c>
      <c r="D105" s="350" t="s">
        <v>232</v>
      </c>
      <c r="E105" s="351"/>
      <c r="F105" s="225"/>
      <c r="G105" s="337"/>
      <c r="H105" s="337"/>
      <c r="I105" s="337"/>
      <c r="J105" s="284">
        <f>F105*G105</f>
        <v>0</v>
      </c>
      <c r="K105" s="17"/>
    </row>
    <row r="106" spans="2:11" x14ac:dyDescent="0.35">
      <c r="B106" s="51"/>
      <c r="C106" s="7">
        <v>3</v>
      </c>
      <c r="D106" s="404"/>
      <c r="E106" s="405"/>
      <c r="F106" s="225"/>
      <c r="G106" s="337"/>
      <c r="H106" s="337"/>
      <c r="I106" s="337"/>
      <c r="J106" s="284">
        <f>F106*G106</f>
        <v>0</v>
      </c>
      <c r="K106" s="17"/>
    </row>
    <row r="107" spans="2:11" x14ac:dyDescent="0.35">
      <c r="B107" s="51"/>
      <c r="C107" s="7">
        <v>4</v>
      </c>
      <c r="D107" s="350"/>
      <c r="E107" s="351"/>
      <c r="F107" s="225"/>
      <c r="G107" s="337"/>
      <c r="H107" s="337"/>
      <c r="I107" s="337"/>
      <c r="J107" s="284">
        <f>F107*G107</f>
        <v>0</v>
      </c>
      <c r="K107" s="17"/>
    </row>
    <row r="108" spans="2:11" x14ac:dyDescent="0.35">
      <c r="B108" s="51"/>
      <c r="C108" s="7">
        <v>5</v>
      </c>
      <c r="D108" s="404"/>
      <c r="E108" s="405"/>
      <c r="F108" s="225"/>
      <c r="G108" s="337"/>
      <c r="H108" s="337"/>
      <c r="I108" s="337"/>
      <c r="J108" s="284">
        <f t="shared" ref="J108" si="5">F108*G108</f>
        <v>0</v>
      </c>
      <c r="K108" s="17"/>
    </row>
    <row r="109" spans="2:11" x14ac:dyDescent="0.35">
      <c r="B109" s="51"/>
      <c r="C109" s="165"/>
      <c r="D109" s="137" t="s">
        <v>134</v>
      </c>
      <c r="E109" s="137"/>
      <c r="F109" s="137"/>
      <c r="G109" s="137"/>
      <c r="H109" s="137"/>
      <c r="I109" s="137"/>
      <c r="J109" s="256">
        <f>SUM(J104:J108)</f>
        <v>0</v>
      </c>
      <c r="K109" s="17"/>
    </row>
    <row r="110" spans="2:11" ht="12" customHeight="1" x14ac:dyDescent="0.35">
      <c r="B110" s="24"/>
      <c r="C110" s="25"/>
      <c r="D110" s="25"/>
      <c r="E110" s="25"/>
      <c r="F110" s="25"/>
      <c r="G110" s="25"/>
      <c r="H110" s="25"/>
      <c r="I110" s="25"/>
      <c r="J110" s="25"/>
      <c r="K110" s="26"/>
    </row>
    <row r="112" spans="2:11" ht="12" customHeight="1" x14ac:dyDescent="0.5">
      <c r="B112" s="9"/>
      <c r="C112" s="10"/>
      <c r="D112" s="11"/>
      <c r="E112" s="10"/>
      <c r="F112" s="10"/>
      <c r="G112" s="10"/>
      <c r="H112" s="10"/>
      <c r="I112" s="10"/>
      <c r="J112" s="10"/>
      <c r="K112" s="12"/>
    </row>
    <row r="113" spans="2:11" ht="15.5" x14ac:dyDescent="0.35">
      <c r="B113" s="13"/>
      <c r="C113" s="14"/>
      <c r="D113" s="15" t="s">
        <v>233</v>
      </c>
      <c r="E113" s="16"/>
      <c r="F113" s="16"/>
      <c r="G113" s="16"/>
      <c r="H113" s="16"/>
      <c r="I113" s="16"/>
      <c r="J113" s="16"/>
      <c r="K113" s="17"/>
    </row>
    <row r="114" spans="2:11" x14ac:dyDescent="0.35">
      <c r="B114" s="13"/>
      <c r="C114" s="20"/>
      <c r="D114" s="19" t="s">
        <v>118</v>
      </c>
      <c r="E114" s="389" t="str">
        <f>IF(D116="Personal Vehicle","*See References tab for mileage reimbursement resource",IF(D118="Personal Vehicle","*See References tab for mileage reimbursement resource",IF(D120="Personal Vehicle","*See References tab for mileage reimbursement resource",IF(D122="Personal Vehicle","*See References tab for mileage reimbursement resource",IF(D124="Personal Vehicle","*See References tab for mileage reimbursement resource"," ")))))</f>
        <v xml:space="preserve"> </v>
      </c>
      <c r="F114" s="389"/>
      <c r="G114" s="389"/>
      <c r="H114" s="389"/>
      <c r="I114" s="389"/>
      <c r="J114" s="389"/>
      <c r="K114" s="17"/>
    </row>
    <row r="115" spans="2:11" x14ac:dyDescent="0.35">
      <c r="B115" s="13"/>
      <c r="C115" s="249"/>
      <c r="D115" s="250" t="s">
        <v>234</v>
      </c>
      <c r="E115" s="333" t="str">
        <f>VLOOKUP(D116,Lists!B4:H11,2,FALSE)</f>
        <v xml:space="preserve">   </v>
      </c>
      <c r="F115" s="333" t="str">
        <f>VLOOKUP(D116, Lists!B4:H11,3,FALSE)</f>
        <v xml:space="preserve">   </v>
      </c>
      <c r="G115" s="333" t="str">
        <f>VLOOKUP(D116, Lists!B4:H11, 4, FALSE)</f>
        <v xml:space="preserve">   </v>
      </c>
      <c r="H115" s="333" t="str">
        <f>VLOOKUP(D116, Lists!B4:H11, 5, FALSE)</f>
        <v xml:space="preserve">   </v>
      </c>
      <c r="I115" s="333" t="str">
        <f>VLOOKUP(D116, Lists!B4:H11, 6, FALSE)</f>
        <v xml:space="preserve">   </v>
      </c>
      <c r="J115" s="77" t="s">
        <v>24</v>
      </c>
      <c r="K115" s="17"/>
    </row>
    <row r="116" spans="2:11" x14ac:dyDescent="0.35">
      <c r="B116" s="13"/>
      <c r="C116" s="253">
        <v>1</v>
      </c>
      <c r="D116" s="290" t="s">
        <v>37</v>
      </c>
      <c r="E116" s="291"/>
      <c r="F116" s="291"/>
      <c r="G116" s="292"/>
      <c r="H116" s="293"/>
      <c r="I116" s="294"/>
      <c r="J116" s="252">
        <f>G116*H116*I116</f>
        <v>0</v>
      </c>
      <c r="K116" s="17"/>
    </row>
    <row r="117" spans="2:11" x14ac:dyDescent="0.35">
      <c r="B117" s="13"/>
      <c r="C117" s="254"/>
      <c r="D117" s="251"/>
      <c r="E117" s="39" t="str">
        <f>VLOOKUP(D118, Lists!B4:H11, 2, FALSE)</f>
        <v xml:space="preserve">   </v>
      </c>
      <c r="F117" s="39" t="str">
        <f>VLOOKUP(D118, Lists!B4:H11, 3, FALSE)</f>
        <v xml:space="preserve">   </v>
      </c>
      <c r="G117" s="39" t="str">
        <f>VLOOKUP(D118, Lists!B4:H11, 4, FALSE)</f>
        <v xml:space="preserve">   </v>
      </c>
      <c r="H117" s="39" t="str">
        <f>VLOOKUP(D118, Lists!B4:H11, 5, FALSE)</f>
        <v xml:space="preserve">   </v>
      </c>
      <c r="I117" s="39" t="str">
        <f>VLOOKUP(D118, Lists!B4:H11, 6, FALSE)</f>
        <v xml:space="preserve">   </v>
      </c>
      <c r="J117" s="75" t="s">
        <v>24</v>
      </c>
      <c r="K117" s="17"/>
    </row>
    <row r="118" spans="2:11" x14ac:dyDescent="0.35">
      <c r="B118" s="13"/>
      <c r="C118" s="253">
        <v>2</v>
      </c>
      <c r="D118" s="295" t="s">
        <v>37</v>
      </c>
      <c r="E118" s="291"/>
      <c r="F118" s="291"/>
      <c r="G118" s="292"/>
      <c r="H118" s="294"/>
      <c r="I118" s="294"/>
      <c r="J118" s="252">
        <f>G118*H118*I118</f>
        <v>0</v>
      </c>
      <c r="K118" s="17"/>
    </row>
    <row r="119" spans="2:11" x14ac:dyDescent="0.35">
      <c r="B119" s="13"/>
      <c r="C119" s="254"/>
      <c r="D119" s="251"/>
      <c r="E119" s="39" t="str">
        <f>VLOOKUP(D120, Lists!B4:H11, 2, FALSE)</f>
        <v xml:space="preserve">   </v>
      </c>
      <c r="F119" s="39" t="str">
        <f>VLOOKUP(D120, Lists!B4:H11, 3, FALSE)</f>
        <v xml:space="preserve">   </v>
      </c>
      <c r="G119" s="39" t="str">
        <f>VLOOKUP(D120, Lists!B4:H11, 4, FALSE)</f>
        <v xml:space="preserve">   </v>
      </c>
      <c r="H119" s="39" t="str">
        <f>VLOOKUP(D120, Lists!B4:H11, 5, FALSE)</f>
        <v xml:space="preserve">   </v>
      </c>
      <c r="I119" s="39" t="str">
        <f>VLOOKUP(D120, Lists!B4:H11, 6, FALSE)</f>
        <v xml:space="preserve">   </v>
      </c>
      <c r="J119" s="75" t="s">
        <v>24</v>
      </c>
      <c r="K119" s="17"/>
    </row>
    <row r="120" spans="2:11" x14ac:dyDescent="0.35">
      <c r="B120" s="13"/>
      <c r="C120" s="253">
        <v>3</v>
      </c>
      <c r="D120" s="295" t="s">
        <v>37</v>
      </c>
      <c r="E120" s="291"/>
      <c r="F120" s="291"/>
      <c r="G120" s="292"/>
      <c r="H120" s="294"/>
      <c r="I120" s="294"/>
      <c r="J120" s="252">
        <f>G120*H120*I120</f>
        <v>0</v>
      </c>
      <c r="K120" s="17"/>
    </row>
    <row r="121" spans="2:11" x14ac:dyDescent="0.35">
      <c r="B121" s="13"/>
      <c r="C121" s="254"/>
      <c r="D121" s="251"/>
      <c r="E121" s="39" t="str">
        <f>VLOOKUP(D122, Lists!B4:H11, 2, FALSE)</f>
        <v xml:space="preserve">   </v>
      </c>
      <c r="F121" s="39" t="str">
        <f>VLOOKUP(D122, Lists!B4:H11, 3, FALSE)</f>
        <v xml:space="preserve">   </v>
      </c>
      <c r="G121" s="39" t="str">
        <f>VLOOKUP(D122, Lists!B4:H11, 4, FALSE)</f>
        <v xml:space="preserve">   </v>
      </c>
      <c r="H121" s="39" t="str">
        <f>VLOOKUP(D122, Lists!B4:H11, 5, FALSE)</f>
        <v xml:space="preserve">   </v>
      </c>
      <c r="I121" s="39" t="str">
        <f>VLOOKUP(D122, Lists!B4:H11, 6, FALSE)</f>
        <v xml:space="preserve">   </v>
      </c>
      <c r="J121" s="75" t="s">
        <v>24</v>
      </c>
      <c r="K121" s="17"/>
    </row>
    <row r="122" spans="2:11" x14ac:dyDescent="0.35">
      <c r="B122" s="13"/>
      <c r="C122" s="253">
        <v>4</v>
      </c>
      <c r="D122" s="295" t="s">
        <v>37</v>
      </c>
      <c r="E122" s="291"/>
      <c r="F122" s="291"/>
      <c r="G122" s="292"/>
      <c r="H122" s="294"/>
      <c r="I122" s="294"/>
      <c r="J122" s="252">
        <f>G122*H122*I122</f>
        <v>0</v>
      </c>
      <c r="K122" s="17"/>
    </row>
    <row r="123" spans="2:11" x14ac:dyDescent="0.35">
      <c r="B123" s="13"/>
      <c r="C123" s="254"/>
      <c r="D123" s="251"/>
      <c r="E123" s="39" t="str">
        <f>VLOOKUP(D124, Lists!B4:H11, 2, FALSE)</f>
        <v xml:space="preserve">   </v>
      </c>
      <c r="F123" s="39" t="str">
        <f>VLOOKUP(D124, Lists!B4:H11, 3, FALSE)</f>
        <v xml:space="preserve">   </v>
      </c>
      <c r="G123" s="39" t="str">
        <f>VLOOKUP(D124, Lists!B4:H11, 4, FALSE)</f>
        <v xml:space="preserve">   </v>
      </c>
      <c r="H123" s="39" t="str">
        <f>VLOOKUP(D124, Lists!B4:H11, 5, FALSE)</f>
        <v xml:space="preserve">   </v>
      </c>
      <c r="I123" s="39" t="str">
        <f>VLOOKUP(D124, Lists!B4:H11, 6, FALSE)</f>
        <v xml:space="preserve">   </v>
      </c>
      <c r="J123" s="75" t="s">
        <v>24</v>
      </c>
      <c r="K123" s="17"/>
    </row>
    <row r="124" spans="2:11" x14ac:dyDescent="0.35">
      <c r="B124" s="13"/>
      <c r="C124" s="69">
        <v>5</v>
      </c>
      <c r="D124" s="296" t="s">
        <v>37</v>
      </c>
      <c r="E124" s="297"/>
      <c r="F124" s="297"/>
      <c r="G124" s="223"/>
      <c r="H124" s="286"/>
      <c r="I124" s="286"/>
      <c r="J124" s="79">
        <f>G124*H124*I124</f>
        <v>0</v>
      </c>
      <c r="K124" s="17"/>
    </row>
    <row r="125" spans="2:11" x14ac:dyDescent="0.35">
      <c r="B125" s="13"/>
      <c r="C125" s="255"/>
      <c r="D125" s="23" t="s">
        <v>120</v>
      </c>
      <c r="E125" s="22"/>
      <c r="F125" s="22"/>
      <c r="G125" s="22"/>
      <c r="H125" s="22"/>
      <c r="I125" s="22"/>
      <c r="J125" s="58">
        <f>SUM(J116,J118,J120,J122,J124)</f>
        <v>0</v>
      </c>
      <c r="K125" s="17"/>
    </row>
    <row r="126" spans="2:11" ht="12" customHeight="1" x14ac:dyDescent="0.35">
      <c r="B126" s="51"/>
      <c r="C126" s="18"/>
      <c r="D126" s="19" t="s">
        <v>121</v>
      </c>
      <c r="E126" s="19"/>
      <c r="F126" s="19"/>
      <c r="G126" s="19"/>
      <c r="H126" s="19"/>
      <c r="I126" s="19"/>
      <c r="J126" s="309"/>
      <c r="K126" s="17"/>
    </row>
    <row r="127" spans="2:11" ht="6" customHeight="1" x14ac:dyDescent="0.35">
      <c r="B127" s="51"/>
      <c r="C127" s="303"/>
      <c r="D127" s="314"/>
      <c r="E127" s="52"/>
      <c r="F127" s="314"/>
      <c r="G127" s="52"/>
      <c r="H127" s="52"/>
      <c r="I127" s="52"/>
      <c r="J127" s="304"/>
      <c r="K127" s="17"/>
    </row>
    <row r="128" spans="2:11" ht="15" customHeight="1" x14ac:dyDescent="0.35">
      <c r="B128" s="51"/>
      <c r="C128" s="305"/>
      <c r="D128" s="316" t="s">
        <v>122</v>
      </c>
      <c r="E128" s="457"/>
      <c r="F128" s="458"/>
      <c r="J128" s="306"/>
      <c r="K128" s="17"/>
    </row>
    <row r="129" spans="2:11" ht="3" customHeight="1" x14ac:dyDescent="0.35">
      <c r="B129" s="51"/>
      <c r="C129" s="105"/>
      <c r="D129" s="247"/>
      <c r="E129" s="247"/>
      <c r="F129" s="247"/>
      <c r="G129" s="247"/>
      <c r="H129" s="247"/>
      <c r="I129" s="247"/>
      <c r="J129" s="319"/>
      <c r="K129" s="17"/>
    </row>
    <row r="130" spans="2:11" ht="15" customHeight="1" x14ac:dyDescent="0.35">
      <c r="B130" s="51"/>
      <c r="C130" s="105"/>
      <c r="D130" s="316" t="s">
        <v>177</v>
      </c>
      <c r="E130" s="325"/>
      <c r="F130" s="247"/>
      <c r="G130" s="465" t="s">
        <v>235</v>
      </c>
      <c r="H130" s="466"/>
      <c r="I130" s="466"/>
      <c r="J130" s="467"/>
      <c r="K130" s="17"/>
    </row>
    <row r="131" spans="2:11" ht="3" customHeight="1" x14ac:dyDescent="0.35">
      <c r="B131" s="51"/>
      <c r="C131" s="105"/>
      <c r="D131" s="315"/>
      <c r="E131" s="247"/>
      <c r="F131" s="247"/>
      <c r="G131" s="466"/>
      <c r="H131" s="466"/>
      <c r="I131" s="466"/>
      <c r="J131" s="467"/>
      <c r="K131" s="17"/>
    </row>
    <row r="132" spans="2:11" x14ac:dyDescent="0.35">
      <c r="B132" s="51"/>
      <c r="C132" s="105"/>
      <c r="D132" s="316" t="s">
        <v>125</v>
      </c>
      <c r="E132" s="325"/>
      <c r="F132" s="247"/>
      <c r="G132" s="466"/>
      <c r="H132" s="466"/>
      <c r="I132" s="466"/>
      <c r="J132" s="467"/>
      <c r="K132" s="17"/>
    </row>
    <row r="133" spans="2:11" ht="6" customHeight="1" x14ac:dyDescent="0.35">
      <c r="B133" s="51"/>
      <c r="C133" s="105"/>
      <c r="D133" s="247"/>
      <c r="E133" s="247"/>
      <c r="F133" s="247"/>
      <c r="G133" s="466"/>
      <c r="H133" s="466"/>
      <c r="I133" s="466"/>
      <c r="J133" s="467"/>
      <c r="K133" s="17"/>
    </row>
    <row r="134" spans="2:11" x14ac:dyDescent="0.35">
      <c r="B134" s="51"/>
      <c r="C134" s="105"/>
      <c r="D134" s="247" t="s">
        <v>236</v>
      </c>
      <c r="E134" s="247"/>
      <c r="F134" s="247"/>
      <c r="G134" s="247"/>
      <c r="H134" s="247"/>
      <c r="I134" s="247"/>
      <c r="J134" s="319"/>
      <c r="K134" s="17"/>
    </row>
    <row r="135" spans="2:11" x14ac:dyDescent="0.35">
      <c r="B135" s="51"/>
      <c r="C135" s="320"/>
      <c r="D135" s="317" t="s">
        <v>73</v>
      </c>
      <c r="E135" s="39" t="s">
        <v>19</v>
      </c>
      <c r="F135" s="39" t="s">
        <v>237</v>
      </c>
      <c r="G135" s="39" t="s">
        <v>238</v>
      </c>
      <c r="H135" s="73" t="s">
        <v>97</v>
      </c>
      <c r="I135" s="459" t="s">
        <v>9</v>
      </c>
      <c r="J135" s="460"/>
      <c r="K135" s="17"/>
    </row>
    <row r="136" spans="2:11" x14ac:dyDescent="0.35">
      <c r="B136" s="51"/>
      <c r="C136" s="6">
        <v>1</v>
      </c>
      <c r="D136" s="2" t="s">
        <v>55</v>
      </c>
      <c r="E136" s="2"/>
      <c r="F136" s="93"/>
      <c r="G136" s="322"/>
      <c r="H136" s="29">
        <f>E130</f>
        <v>0</v>
      </c>
      <c r="I136" s="461">
        <f>((F136+1.5)*G136)*H136</f>
        <v>0</v>
      </c>
      <c r="J136" s="462"/>
      <c r="K136" s="17"/>
    </row>
    <row r="137" spans="2:11" x14ac:dyDescent="0.35">
      <c r="B137" s="51"/>
      <c r="C137" s="7">
        <v>2</v>
      </c>
      <c r="D137" s="3" t="s">
        <v>55</v>
      </c>
      <c r="E137" s="3"/>
      <c r="F137" s="318"/>
      <c r="G137" s="323"/>
      <c r="H137" s="151">
        <f>E130</f>
        <v>0</v>
      </c>
      <c r="I137" s="463">
        <f>((F137+1.5)*G137)*H137</f>
        <v>0</v>
      </c>
      <c r="J137" s="464"/>
      <c r="K137" s="17"/>
    </row>
    <row r="138" spans="2:11" x14ac:dyDescent="0.35">
      <c r="B138" s="51"/>
      <c r="C138" s="7">
        <v>3</v>
      </c>
      <c r="D138" s="3" t="s">
        <v>55</v>
      </c>
      <c r="E138" s="3"/>
      <c r="F138" s="318"/>
      <c r="G138" s="323"/>
      <c r="H138" s="151">
        <f>E130</f>
        <v>0</v>
      </c>
      <c r="I138" s="463">
        <f t="shared" ref="I138:I145" si="6">((F138+1.5)*G138)*H138</f>
        <v>0</v>
      </c>
      <c r="J138" s="464"/>
      <c r="K138" s="17"/>
    </row>
    <row r="139" spans="2:11" x14ac:dyDescent="0.35">
      <c r="B139" s="51"/>
      <c r="C139" s="7">
        <v>4</v>
      </c>
      <c r="D139" s="3" t="s">
        <v>55</v>
      </c>
      <c r="E139" s="3"/>
      <c r="F139" s="318"/>
      <c r="G139" s="323"/>
      <c r="H139" s="151">
        <f>E130</f>
        <v>0</v>
      </c>
      <c r="I139" s="463">
        <f t="shared" si="6"/>
        <v>0</v>
      </c>
      <c r="J139" s="464"/>
      <c r="K139" s="17"/>
    </row>
    <row r="140" spans="2:11" x14ac:dyDescent="0.35">
      <c r="B140" s="51"/>
      <c r="C140" s="7">
        <v>5</v>
      </c>
      <c r="D140" s="3" t="s">
        <v>55</v>
      </c>
      <c r="E140" s="3"/>
      <c r="F140" s="318"/>
      <c r="G140" s="323"/>
      <c r="H140" s="151">
        <f>E130</f>
        <v>0</v>
      </c>
      <c r="I140" s="463">
        <f t="shared" si="6"/>
        <v>0</v>
      </c>
      <c r="J140" s="464"/>
      <c r="K140" s="17"/>
    </row>
    <row r="141" spans="2:11" x14ac:dyDescent="0.35">
      <c r="B141" s="51"/>
      <c r="C141" s="7">
        <v>6</v>
      </c>
      <c r="D141" s="3" t="s">
        <v>55</v>
      </c>
      <c r="E141" s="3"/>
      <c r="F141" s="318"/>
      <c r="G141" s="323"/>
      <c r="H141" s="151">
        <f>E130</f>
        <v>0</v>
      </c>
      <c r="I141" s="463">
        <f t="shared" si="6"/>
        <v>0</v>
      </c>
      <c r="J141" s="464"/>
      <c r="K141" s="17"/>
    </row>
    <row r="142" spans="2:11" x14ac:dyDescent="0.35">
      <c r="B142" s="51"/>
      <c r="C142" s="7">
        <v>7</v>
      </c>
      <c r="D142" s="3" t="s">
        <v>55</v>
      </c>
      <c r="E142" s="3"/>
      <c r="F142" s="318"/>
      <c r="G142" s="323"/>
      <c r="H142" s="151">
        <f>E130</f>
        <v>0</v>
      </c>
      <c r="I142" s="463">
        <f t="shared" si="6"/>
        <v>0</v>
      </c>
      <c r="J142" s="464"/>
      <c r="K142" s="17"/>
    </row>
    <row r="143" spans="2:11" x14ac:dyDescent="0.35">
      <c r="B143" s="51"/>
      <c r="C143" s="7">
        <v>8</v>
      </c>
      <c r="D143" s="3" t="s">
        <v>55</v>
      </c>
      <c r="E143" s="3"/>
      <c r="F143" s="318"/>
      <c r="G143" s="323"/>
      <c r="H143" s="151">
        <f>E130</f>
        <v>0</v>
      </c>
      <c r="I143" s="463">
        <f t="shared" si="6"/>
        <v>0</v>
      </c>
      <c r="J143" s="464"/>
      <c r="K143" s="17"/>
    </row>
    <row r="144" spans="2:11" x14ac:dyDescent="0.35">
      <c r="B144" s="51"/>
      <c r="C144" s="7">
        <v>9</v>
      </c>
      <c r="D144" s="3" t="s">
        <v>55</v>
      </c>
      <c r="E144" s="3"/>
      <c r="F144" s="318"/>
      <c r="G144" s="323"/>
      <c r="H144" s="151">
        <f>E130</f>
        <v>0</v>
      </c>
      <c r="I144" s="463">
        <f t="shared" si="6"/>
        <v>0</v>
      </c>
      <c r="J144" s="464"/>
      <c r="K144" s="17"/>
    </row>
    <row r="145" spans="2:11" x14ac:dyDescent="0.35">
      <c r="B145" s="51"/>
      <c r="C145" s="7">
        <v>10</v>
      </c>
      <c r="D145" s="3" t="s">
        <v>55</v>
      </c>
      <c r="E145" s="3"/>
      <c r="F145" s="318"/>
      <c r="G145" s="323"/>
      <c r="H145" s="151">
        <f>E130</f>
        <v>0</v>
      </c>
      <c r="I145" s="463">
        <f t="shared" si="6"/>
        <v>0</v>
      </c>
      <c r="J145" s="464"/>
      <c r="K145" s="17"/>
    </row>
    <row r="146" spans="2:11" x14ac:dyDescent="0.35">
      <c r="B146" s="51"/>
      <c r="C146" s="321"/>
      <c r="D146" s="23" t="s">
        <v>239</v>
      </c>
      <c r="E146" s="23"/>
      <c r="F146" s="23"/>
      <c r="G146" s="326">
        <f>SUM(G136:G145)</f>
        <v>0</v>
      </c>
      <c r="H146" s="23"/>
      <c r="I146" s="474">
        <f>SUM(I136:J145)</f>
        <v>0</v>
      </c>
      <c r="J146" s="475"/>
      <c r="K146" s="17"/>
    </row>
    <row r="147" spans="2:11" x14ac:dyDescent="0.35">
      <c r="B147" s="51"/>
      <c r="C147" s="105"/>
      <c r="D147" s="247" t="s">
        <v>240</v>
      </c>
      <c r="E147" s="247"/>
      <c r="F147" s="247"/>
      <c r="G147" s="247"/>
      <c r="H147" s="247"/>
      <c r="I147" s="247"/>
      <c r="J147" s="319"/>
      <c r="K147" s="17"/>
    </row>
    <row r="148" spans="2:11" x14ac:dyDescent="0.35">
      <c r="B148" s="51"/>
      <c r="C148" s="320"/>
      <c r="D148" s="317" t="s">
        <v>241</v>
      </c>
      <c r="E148" s="39" t="s">
        <v>242</v>
      </c>
      <c r="F148" s="39" t="s">
        <v>243</v>
      </c>
      <c r="G148" s="73" t="s">
        <v>97</v>
      </c>
      <c r="H148" s="39"/>
      <c r="I148" s="459" t="s">
        <v>9</v>
      </c>
      <c r="J148" s="460"/>
      <c r="K148" s="17"/>
    </row>
    <row r="149" spans="2:11" x14ac:dyDescent="0.35">
      <c r="B149" s="51"/>
      <c r="C149" s="105"/>
      <c r="D149" s="98" t="s">
        <v>80</v>
      </c>
      <c r="E149" s="40"/>
      <c r="F149" s="40"/>
      <c r="G149" s="437" t="str">
        <f>IFERROR(INDEX(Lists!C55:C319,MATCH(Training!E130,Lists!B55:B319,0))," ")</f>
        <v xml:space="preserve"> </v>
      </c>
      <c r="H149" s="469"/>
      <c r="I149" s="461" t="str">
        <f>IFERROR((E149*F149*G149)," ")</f>
        <v xml:space="preserve"> </v>
      </c>
      <c r="J149" s="472"/>
      <c r="K149" s="17"/>
    </row>
    <row r="150" spans="2:11" x14ac:dyDescent="0.35">
      <c r="B150" s="51"/>
      <c r="C150" s="105"/>
      <c r="D150" s="100" t="s">
        <v>81</v>
      </c>
      <c r="E150" s="339"/>
      <c r="F150" s="339"/>
      <c r="G150" s="429" t="str">
        <f>IFERROR(INDEX(Lists!D55:D319,MATCH(Training!E130,Lists!B55:B319,0))," ")</f>
        <v xml:space="preserve"> </v>
      </c>
      <c r="H150" s="470"/>
      <c r="I150" s="463" t="str">
        <f>IFERROR((E150*F150*G150)," ")</f>
        <v xml:space="preserve"> </v>
      </c>
      <c r="J150" s="473"/>
      <c r="K150" s="17"/>
    </row>
    <row r="151" spans="2:11" x14ac:dyDescent="0.35">
      <c r="B151" s="51"/>
      <c r="C151" s="105"/>
      <c r="D151" s="100" t="s">
        <v>82</v>
      </c>
      <c r="E151" s="339"/>
      <c r="F151" s="339"/>
      <c r="G151" s="429" t="str">
        <f>IFERROR(INDEX(Lists!E55:E319,MATCH(Training!E130,Lists!B55:B319,0))," ")</f>
        <v xml:space="preserve"> </v>
      </c>
      <c r="H151" s="470"/>
      <c r="I151" s="463" t="str">
        <f>IFERROR((E151*F151*G151)," ")</f>
        <v xml:space="preserve"> </v>
      </c>
      <c r="J151" s="473"/>
      <c r="K151" s="17"/>
    </row>
    <row r="152" spans="2:11" x14ac:dyDescent="0.35">
      <c r="B152" s="51"/>
      <c r="C152" s="324"/>
      <c r="D152" s="100" t="s">
        <v>83</v>
      </c>
      <c r="E152" s="339"/>
      <c r="F152" s="339"/>
      <c r="G152" s="429" t="str">
        <f>IFERROR(INDEX(Lists!F55:F319,MATCH(Training!E130,Lists!B55:B319,0))," ")</f>
        <v xml:space="preserve"> </v>
      </c>
      <c r="H152" s="470"/>
      <c r="I152" s="463" t="str">
        <f>IFERROR((E152*F152*G152)," ")</f>
        <v xml:space="preserve"> </v>
      </c>
      <c r="J152" s="473"/>
      <c r="K152" s="17"/>
    </row>
    <row r="153" spans="2:11" x14ac:dyDescent="0.35">
      <c r="B153" s="51"/>
      <c r="C153" s="321"/>
      <c r="D153" s="23" t="s">
        <v>244</v>
      </c>
      <c r="E153" s="23"/>
      <c r="F153" s="23"/>
      <c r="G153" s="23"/>
      <c r="H153" s="23"/>
      <c r="I153" s="474">
        <f>SUM(I149:J152)</f>
        <v>0</v>
      </c>
      <c r="J153" s="475"/>
      <c r="K153" s="17"/>
    </row>
    <row r="154" spans="2:11" x14ac:dyDescent="0.35">
      <c r="B154" s="51"/>
      <c r="C154" s="105"/>
      <c r="D154" s="247" t="s">
        <v>245</v>
      </c>
      <c r="E154" s="247"/>
      <c r="F154" s="247"/>
      <c r="G154" s="247"/>
      <c r="H154" s="247"/>
      <c r="I154" s="476"/>
      <c r="J154" s="477"/>
      <c r="K154" s="17"/>
    </row>
    <row r="155" spans="2:11" x14ac:dyDescent="0.35">
      <c r="B155" s="51"/>
      <c r="C155" s="320"/>
      <c r="D155" s="317" t="s">
        <v>73</v>
      </c>
      <c r="E155" s="39" t="s">
        <v>19</v>
      </c>
      <c r="F155" s="39" t="s">
        <v>242</v>
      </c>
      <c r="G155" s="39" t="s">
        <v>246</v>
      </c>
      <c r="H155" s="73" t="s">
        <v>97</v>
      </c>
      <c r="I155" s="459" t="s">
        <v>9</v>
      </c>
      <c r="J155" s="460"/>
      <c r="K155" s="17"/>
    </row>
    <row r="156" spans="2:11" x14ac:dyDescent="0.35">
      <c r="B156" s="51"/>
      <c r="C156" s="6">
        <v>1</v>
      </c>
      <c r="D156" s="2"/>
      <c r="E156" s="2"/>
      <c r="F156" s="322"/>
      <c r="G156" s="322"/>
      <c r="H156" s="29">
        <f>E150</f>
        <v>0</v>
      </c>
      <c r="I156" s="461">
        <f>F156*G156*H156</f>
        <v>0</v>
      </c>
      <c r="J156" s="472"/>
      <c r="K156" s="17"/>
    </row>
    <row r="157" spans="2:11" x14ac:dyDescent="0.35">
      <c r="B157" s="51"/>
      <c r="C157" s="7">
        <v>2</v>
      </c>
      <c r="D157" s="3"/>
      <c r="E157" s="3"/>
      <c r="F157" s="323"/>
      <c r="G157" s="323"/>
      <c r="H157" s="151">
        <f>E132</f>
        <v>0</v>
      </c>
      <c r="I157" s="463">
        <f>F157*G157*H157</f>
        <v>0</v>
      </c>
      <c r="J157" s="473"/>
      <c r="K157" s="17"/>
    </row>
    <row r="158" spans="2:11" x14ac:dyDescent="0.35">
      <c r="B158" s="51"/>
      <c r="C158" s="7">
        <v>3</v>
      </c>
      <c r="D158" s="3"/>
      <c r="E158" s="3"/>
      <c r="F158" s="323"/>
      <c r="G158" s="323"/>
      <c r="H158" s="151">
        <f>E132</f>
        <v>0</v>
      </c>
      <c r="I158" s="463">
        <f>F158*G158*H158</f>
        <v>0</v>
      </c>
      <c r="J158" s="473"/>
      <c r="K158" s="17"/>
    </row>
    <row r="159" spans="2:11" x14ac:dyDescent="0.35">
      <c r="B159" s="51"/>
      <c r="C159" s="7">
        <v>4</v>
      </c>
      <c r="D159" s="3"/>
      <c r="E159" s="3"/>
      <c r="F159" s="323"/>
      <c r="G159" s="323"/>
      <c r="H159" s="151">
        <f>E132</f>
        <v>0</v>
      </c>
      <c r="I159" s="461">
        <f t="shared" ref="I159:I165" si="7">F159*G159*H159</f>
        <v>0</v>
      </c>
      <c r="J159" s="472"/>
      <c r="K159" s="17"/>
    </row>
    <row r="160" spans="2:11" x14ac:dyDescent="0.35">
      <c r="B160" s="51"/>
      <c r="C160" s="7">
        <v>5</v>
      </c>
      <c r="D160" s="3"/>
      <c r="E160" s="3"/>
      <c r="F160" s="323"/>
      <c r="G160" s="323"/>
      <c r="H160" s="151">
        <f>E132</f>
        <v>0</v>
      </c>
      <c r="I160" s="463">
        <f t="shared" si="7"/>
        <v>0</v>
      </c>
      <c r="J160" s="473"/>
      <c r="K160" s="17"/>
    </row>
    <row r="161" spans="2:11" x14ac:dyDescent="0.35">
      <c r="B161" s="51"/>
      <c r="C161" s="7">
        <v>6</v>
      </c>
      <c r="D161" s="3"/>
      <c r="E161" s="3"/>
      <c r="F161" s="323"/>
      <c r="G161" s="323"/>
      <c r="H161" s="151">
        <f>E132</f>
        <v>0</v>
      </c>
      <c r="I161" s="463">
        <f t="shared" si="7"/>
        <v>0</v>
      </c>
      <c r="J161" s="473"/>
      <c r="K161" s="17"/>
    </row>
    <row r="162" spans="2:11" x14ac:dyDescent="0.35">
      <c r="B162" s="51"/>
      <c r="C162" s="7">
        <v>7</v>
      </c>
      <c r="D162" s="3"/>
      <c r="E162" s="3"/>
      <c r="F162" s="323"/>
      <c r="G162" s="323"/>
      <c r="H162" s="151">
        <f>E132</f>
        <v>0</v>
      </c>
      <c r="I162" s="461">
        <f t="shared" si="7"/>
        <v>0</v>
      </c>
      <c r="J162" s="472"/>
      <c r="K162" s="17"/>
    </row>
    <row r="163" spans="2:11" x14ac:dyDescent="0.35">
      <c r="B163" s="51"/>
      <c r="C163" s="7">
        <v>8</v>
      </c>
      <c r="D163" s="3"/>
      <c r="E163" s="3"/>
      <c r="F163" s="323"/>
      <c r="G163" s="323"/>
      <c r="H163" s="151">
        <f>E132</f>
        <v>0</v>
      </c>
      <c r="I163" s="463">
        <f t="shared" si="7"/>
        <v>0</v>
      </c>
      <c r="J163" s="473"/>
      <c r="K163" s="17"/>
    </row>
    <row r="164" spans="2:11" x14ac:dyDescent="0.35">
      <c r="B164" s="51"/>
      <c r="C164" s="7">
        <v>9</v>
      </c>
      <c r="D164" s="3"/>
      <c r="E164" s="3"/>
      <c r="F164" s="323"/>
      <c r="G164" s="323"/>
      <c r="H164" s="151">
        <f>E132</f>
        <v>0</v>
      </c>
      <c r="I164" s="463">
        <f t="shared" si="7"/>
        <v>0</v>
      </c>
      <c r="J164" s="473"/>
      <c r="K164" s="17"/>
    </row>
    <row r="165" spans="2:11" x14ac:dyDescent="0.35">
      <c r="B165" s="51"/>
      <c r="C165" s="7">
        <v>10</v>
      </c>
      <c r="D165" s="3"/>
      <c r="E165" s="3"/>
      <c r="F165" s="323"/>
      <c r="G165" s="323"/>
      <c r="H165" s="151">
        <f>E132</f>
        <v>0</v>
      </c>
      <c r="I165" s="461">
        <f t="shared" si="7"/>
        <v>0</v>
      </c>
      <c r="J165" s="472"/>
      <c r="K165" s="17"/>
    </row>
    <row r="166" spans="2:11" x14ac:dyDescent="0.35">
      <c r="B166" s="51"/>
      <c r="C166" s="22"/>
      <c r="D166" s="23" t="s">
        <v>247</v>
      </c>
      <c r="E166" s="23"/>
      <c r="F166" s="326">
        <f>SUM(F156:F165)</f>
        <v>0</v>
      </c>
      <c r="G166" s="23"/>
      <c r="H166" s="23"/>
      <c r="I166" s="419">
        <f>SUM(I156:J165)</f>
        <v>0</v>
      </c>
      <c r="J166" s="471"/>
      <c r="K166" s="17"/>
    </row>
    <row r="167" spans="2:11" x14ac:dyDescent="0.35">
      <c r="B167" s="51"/>
      <c r="C167" s="18"/>
      <c r="D167" s="19" t="s">
        <v>70</v>
      </c>
      <c r="E167" s="18"/>
      <c r="F167" s="18"/>
      <c r="G167" s="18"/>
      <c r="H167" s="18"/>
      <c r="I167" s="18"/>
      <c r="J167" s="18"/>
      <c r="K167" s="17"/>
    </row>
    <row r="168" spans="2:11" x14ac:dyDescent="0.35">
      <c r="B168" s="13"/>
      <c r="C168" s="47"/>
      <c r="D168" s="333" t="s">
        <v>165</v>
      </c>
      <c r="E168" s="333" t="s">
        <v>22</v>
      </c>
      <c r="F168" s="394" t="s">
        <v>166</v>
      </c>
      <c r="G168" s="394"/>
      <c r="H168" s="394" t="s">
        <v>167</v>
      </c>
      <c r="I168" s="394"/>
      <c r="J168" s="77" t="s">
        <v>9</v>
      </c>
      <c r="K168" s="17"/>
    </row>
    <row r="169" spans="2:11" x14ac:dyDescent="0.35">
      <c r="B169" s="51"/>
      <c r="C169" s="6">
        <v>1</v>
      </c>
      <c r="D169" s="229" t="s">
        <v>37</v>
      </c>
      <c r="E169" s="230"/>
      <c r="F169" s="425" t="str">
        <f>IF(D169="Yes","Tokio Marine HCC",IF(D169="No","[enter vendor here]"," "))</f>
        <v xml:space="preserve"> </v>
      </c>
      <c r="G169" s="426"/>
      <c r="H169" s="425" t="str">
        <f>IF(D169="Yes",30,IF(D169="No"," "," "))</f>
        <v xml:space="preserve"> </v>
      </c>
      <c r="I169" s="426"/>
      <c r="J169" s="79">
        <f>IFERROR(E169*H169,0)</f>
        <v>0</v>
      </c>
      <c r="K169" s="17"/>
    </row>
    <row r="170" spans="2:11" x14ac:dyDescent="0.35">
      <c r="B170" s="51"/>
      <c r="C170" s="165"/>
      <c r="D170" s="137" t="s">
        <v>168</v>
      </c>
      <c r="E170" s="137"/>
      <c r="F170" s="137"/>
      <c r="G170" s="137"/>
      <c r="H170" s="137"/>
      <c r="I170" s="137"/>
      <c r="J170" s="256">
        <f>J169</f>
        <v>0</v>
      </c>
      <c r="K170" s="17"/>
    </row>
    <row r="171" spans="2:11" x14ac:dyDescent="0.35">
      <c r="B171" s="51"/>
      <c r="C171" s="20"/>
      <c r="D171" s="19" t="s">
        <v>129</v>
      </c>
      <c r="E171" s="20"/>
      <c r="F171" s="20"/>
      <c r="G171" s="20"/>
      <c r="H171" s="20"/>
      <c r="I171" s="20"/>
      <c r="J171" s="20"/>
      <c r="K171" s="17"/>
    </row>
    <row r="172" spans="2:11" x14ac:dyDescent="0.35">
      <c r="B172" s="13"/>
      <c r="C172" s="47"/>
      <c r="D172" s="420" t="s">
        <v>130</v>
      </c>
      <c r="E172" s="420"/>
      <c r="F172" s="222" t="s">
        <v>131</v>
      </c>
      <c r="G172" s="222" t="s">
        <v>8</v>
      </c>
      <c r="H172" s="222"/>
      <c r="I172" s="222"/>
      <c r="J172" s="77" t="s">
        <v>9</v>
      </c>
      <c r="K172" s="17"/>
    </row>
    <row r="173" spans="2:11" x14ac:dyDescent="0.35">
      <c r="B173" s="51"/>
      <c r="C173" s="80">
        <v>1</v>
      </c>
      <c r="D173" s="404" t="s">
        <v>132</v>
      </c>
      <c r="E173" s="405"/>
      <c r="F173" s="223"/>
      <c r="G173" s="211"/>
      <c r="H173" s="211"/>
      <c r="I173" s="211"/>
      <c r="J173" s="79">
        <f>F173*G173</f>
        <v>0</v>
      </c>
      <c r="K173" s="17"/>
    </row>
    <row r="174" spans="2:11" x14ac:dyDescent="0.35">
      <c r="B174" s="51"/>
      <c r="C174" s="7">
        <v>2</v>
      </c>
      <c r="D174" s="455" t="s">
        <v>133</v>
      </c>
      <c r="E174" s="456"/>
      <c r="F174" s="225"/>
      <c r="G174" s="337"/>
      <c r="H174" s="337"/>
      <c r="I174" s="337"/>
      <c r="J174" s="44">
        <f>F174*G174</f>
        <v>0</v>
      </c>
      <c r="K174" s="17"/>
    </row>
    <row r="175" spans="2:11" x14ac:dyDescent="0.35">
      <c r="B175" s="51"/>
      <c r="C175" s="7">
        <v>3</v>
      </c>
      <c r="D175" s="350" t="s">
        <v>144</v>
      </c>
      <c r="E175" s="351"/>
      <c r="F175" s="225"/>
      <c r="G175" s="337"/>
      <c r="H175" s="337"/>
      <c r="I175" s="337"/>
      <c r="J175" s="44">
        <f>F175*G175</f>
        <v>0</v>
      </c>
      <c r="K175" s="17"/>
    </row>
    <row r="176" spans="2:11" x14ac:dyDescent="0.35">
      <c r="B176" s="51"/>
      <c r="C176" s="7">
        <v>4</v>
      </c>
      <c r="D176" s="404"/>
      <c r="E176" s="405"/>
      <c r="F176" s="225"/>
      <c r="G176" s="337"/>
      <c r="H176" s="337"/>
      <c r="I176" s="337"/>
      <c r="J176" s="44">
        <f t="shared" ref="J176:J182" si="8">F176*G176</f>
        <v>0</v>
      </c>
      <c r="K176" s="17"/>
    </row>
    <row r="177" spans="2:11" x14ac:dyDescent="0.35">
      <c r="B177" s="51"/>
      <c r="C177" s="7">
        <v>5</v>
      </c>
      <c r="D177" s="455"/>
      <c r="E177" s="456"/>
      <c r="F177" s="225"/>
      <c r="G177" s="337"/>
      <c r="H177" s="337"/>
      <c r="I177" s="337"/>
      <c r="J177" s="44">
        <f t="shared" si="8"/>
        <v>0</v>
      </c>
      <c r="K177" s="17"/>
    </row>
    <row r="178" spans="2:11" x14ac:dyDescent="0.35">
      <c r="B178" s="51"/>
      <c r="C178" s="7">
        <v>6</v>
      </c>
      <c r="D178" s="350"/>
      <c r="E178" s="351"/>
      <c r="F178" s="225"/>
      <c r="G178" s="337"/>
      <c r="H178" s="337"/>
      <c r="I178" s="337"/>
      <c r="J178" s="44">
        <f t="shared" si="8"/>
        <v>0</v>
      </c>
      <c r="K178" s="17"/>
    </row>
    <row r="179" spans="2:11" x14ac:dyDescent="0.35">
      <c r="B179" s="51"/>
      <c r="C179" s="7">
        <v>7</v>
      </c>
      <c r="D179" s="404"/>
      <c r="E179" s="405"/>
      <c r="F179" s="225"/>
      <c r="G179" s="337"/>
      <c r="H179" s="337"/>
      <c r="I179" s="337"/>
      <c r="J179" s="44">
        <f t="shared" si="8"/>
        <v>0</v>
      </c>
      <c r="K179" s="17"/>
    </row>
    <row r="180" spans="2:11" x14ac:dyDescent="0.35">
      <c r="B180" s="51"/>
      <c r="C180" s="7">
        <v>8</v>
      </c>
      <c r="D180" s="455"/>
      <c r="E180" s="456"/>
      <c r="F180" s="225"/>
      <c r="G180" s="337"/>
      <c r="H180" s="337"/>
      <c r="I180" s="337"/>
      <c r="J180" s="44">
        <f t="shared" si="8"/>
        <v>0</v>
      </c>
      <c r="K180" s="17"/>
    </row>
    <row r="181" spans="2:11" x14ac:dyDescent="0.35">
      <c r="B181" s="51"/>
      <c r="C181" s="7">
        <v>9</v>
      </c>
      <c r="D181" s="350"/>
      <c r="E181" s="351"/>
      <c r="F181" s="225"/>
      <c r="G181" s="337"/>
      <c r="H181" s="337"/>
      <c r="I181" s="337"/>
      <c r="J181" s="44">
        <f t="shared" si="8"/>
        <v>0</v>
      </c>
      <c r="K181" s="17"/>
    </row>
    <row r="182" spans="2:11" x14ac:dyDescent="0.35">
      <c r="B182" s="51"/>
      <c r="C182" s="7">
        <v>10</v>
      </c>
      <c r="D182" s="404"/>
      <c r="E182" s="405"/>
      <c r="F182" s="225"/>
      <c r="G182" s="337"/>
      <c r="H182" s="337"/>
      <c r="I182" s="337"/>
      <c r="J182" s="44">
        <f t="shared" si="8"/>
        <v>0</v>
      </c>
      <c r="K182" s="17"/>
    </row>
    <row r="183" spans="2:11" x14ac:dyDescent="0.35">
      <c r="B183" s="51"/>
      <c r="C183" s="165"/>
      <c r="D183" s="137" t="s">
        <v>134</v>
      </c>
      <c r="E183" s="137"/>
      <c r="F183" s="137"/>
      <c r="G183" s="137"/>
      <c r="H183" s="137"/>
      <c r="I183" s="137"/>
      <c r="J183" s="256">
        <f>SUM(J173:J182)</f>
        <v>0</v>
      </c>
      <c r="K183" s="17"/>
    </row>
    <row r="184" spans="2:11" ht="12" customHeight="1" x14ac:dyDescent="0.35">
      <c r="B184" s="57"/>
      <c r="C184" s="25"/>
      <c r="D184" s="25"/>
      <c r="E184" s="25"/>
      <c r="F184" s="25"/>
      <c r="G184" s="25"/>
      <c r="H184" s="25"/>
      <c r="I184" s="25"/>
      <c r="J184" s="25"/>
      <c r="K184" s="26"/>
    </row>
    <row r="186" spans="2:11" ht="12" customHeight="1" x14ac:dyDescent="0.5">
      <c r="B186" s="9"/>
      <c r="C186" s="10"/>
      <c r="D186" s="11"/>
      <c r="E186" s="10"/>
      <c r="F186" s="10"/>
      <c r="G186" s="10"/>
      <c r="H186" s="10"/>
      <c r="I186" s="10"/>
      <c r="J186" s="10"/>
      <c r="K186" s="12"/>
    </row>
    <row r="187" spans="2:11" ht="15.5" x14ac:dyDescent="0.35">
      <c r="B187" s="13"/>
      <c r="C187" s="14"/>
      <c r="D187" s="15" t="s">
        <v>248</v>
      </c>
      <c r="E187" s="16"/>
      <c r="F187" s="16"/>
      <c r="G187" s="16"/>
      <c r="H187" s="16"/>
      <c r="I187" s="16"/>
      <c r="J187" s="16"/>
      <c r="K187" s="17"/>
    </row>
    <row r="188" spans="2:11" ht="12" customHeight="1" x14ac:dyDescent="0.35">
      <c r="B188" s="13"/>
      <c r="C188" s="18"/>
      <c r="D188" s="19"/>
      <c r="E188" s="18"/>
      <c r="F188" s="18"/>
      <c r="G188" s="18"/>
      <c r="H188" s="18"/>
      <c r="I188" s="18"/>
      <c r="J188" s="18"/>
      <c r="K188" s="17"/>
    </row>
    <row r="189" spans="2:11" x14ac:dyDescent="0.35">
      <c r="B189" s="13"/>
      <c r="C189" s="4"/>
      <c r="D189" s="331" t="s">
        <v>249</v>
      </c>
      <c r="E189" s="331" t="s">
        <v>250</v>
      </c>
      <c r="F189" s="338" t="s">
        <v>251</v>
      </c>
      <c r="G189" s="338" t="s">
        <v>252</v>
      </c>
      <c r="H189" s="338" t="s">
        <v>253</v>
      </c>
      <c r="I189" s="338" t="s">
        <v>226</v>
      </c>
      <c r="J189" s="336" t="s">
        <v>9</v>
      </c>
      <c r="K189" s="17"/>
    </row>
    <row r="190" spans="2:11" x14ac:dyDescent="0.35">
      <c r="B190" s="13"/>
      <c r="C190" s="6">
        <v>1</v>
      </c>
      <c r="D190" s="298"/>
      <c r="E190" s="298"/>
      <c r="F190" s="201"/>
      <c r="G190" s="202"/>
      <c r="H190" s="286"/>
      <c r="I190" s="286"/>
      <c r="J190" s="79">
        <f>H190*I190</f>
        <v>0</v>
      </c>
      <c r="K190" s="17"/>
    </row>
    <row r="191" spans="2:11" x14ac:dyDescent="0.35">
      <c r="B191" s="13"/>
      <c r="C191" s="6">
        <v>2</v>
      </c>
      <c r="D191" s="298"/>
      <c r="E191" s="298"/>
      <c r="F191" s="201"/>
      <c r="G191" s="202"/>
      <c r="H191" s="286"/>
      <c r="I191" s="286"/>
      <c r="J191" s="79">
        <f t="shared" ref="J191:J199" si="9">H191*I191</f>
        <v>0</v>
      </c>
      <c r="K191" s="17"/>
    </row>
    <row r="192" spans="2:11" x14ac:dyDescent="0.35">
      <c r="B192" s="13"/>
      <c r="C192" s="6">
        <v>3</v>
      </c>
      <c r="D192" s="298"/>
      <c r="E192" s="298"/>
      <c r="F192" s="201"/>
      <c r="G192" s="202"/>
      <c r="H192" s="286"/>
      <c r="I192" s="286"/>
      <c r="J192" s="79">
        <f t="shared" si="9"/>
        <v>0</v>
      </c>
      <c r="K192" s="17"/>
    </row>
    <row r="193" spans="2:11" x14ac:dyDescent="0.35">
      <c r="B193" s="13"/>
      <c r="C193" s="6">
        <v>4</v>
      </c>
      <c r="D193" s="298"/>
      <c r="E193" s="298"/>
      <c r="F193" s="201"/>
      <c r="G193" s="202"/>
      <c r="H193" s="286"/>
      <c r="I193" s="286"/>
      <c r="J193" s="79">
        <f t="shared" si="9"/>
        <v>0</v>
      </c>
      <c r="K193" s="17"/>
    </row>
    <row r="194" spans="2:11" x14ac:dyDescent="0.35">
      <c r="B194" s="13"/>
      <c r="C194" s="6">
        <v>5</v>
      </c>
      <c r="D194" s="298"/>
      <c r="E194" s="298"/>
      <c r="F194" s="201"/>
      <c r="G194" s="202"/>
      <c r="H194" s="286"/>
      <c r="I194" s="286"/>
      <c r="J194" s="79">
        <f t="shared" si="9"/>
        <v>0</v>
      </c>
      <c r="K194" s="17"/>
    </row>
    <row r="195" spans="2:11" x14ac:dyDescent="0.35">
      <c r="B195" s="13"/>
      <c r="C195" s="6">
        <v>6</v>
      </c>
      <c r="D195" s="299"/>
      <c r="E195" s="299"/>
      <c r="F195" s="215"/>
      <c r="G195" s="202"/>
      <c r="H195" s="286"/>
      <c r="I195" s="286"/>
      <c r="J195" s="79">
        <f t="shared" si="9"/>
        <v>0</v>
      </c>
      <c r="K195" s="17"/>
    </row>
    <row r="196" spans="2:11" x14ac:dyDescent="0.35">
      <c r="B196" s="13"/>
      <c r="C196" s="6">
        <v>7</v>
      </c>
      <c r="D196" s="299"/>
      <c r="E196" s="299"/>
      <c r="F196" s="215"/>
      <c r="G196" s="202"/>
      <c r="H196" s="286"/>
      <c r="I196" s="286"/>
      <c r="J196" s="79">
        <f t="shared" si="9"/>
        <v>0</v>
      </c>
      <c r="K196" s="17"/>
    </row>
    <row r="197" spans="2:11" x14ac:dyDescent="0.35">
      <c r="B197" s="13"/>
      <c r="C197" s="6">
        <v>8</v>
      </c>
      <c r="D197" s="299"/>
      <c r="E197" s="299"/>
      <c r="F197" s="215"/>
      <c r="G197" s="202"/>
      <c r="H197" s="286"/>
      <c r="I197" s="286"/>
      <c r="J197" s="79">
        <f t="shared" si="9"/>
        <v>0</v>
      </c>
      <c r="K197" s="17"/>
    </row>
    <row r="198" spans="2:11" x14ac:dyDescent="0.35">
      <c r="B198" s="13"/>
      <c r="C198" s="6">
        <v>9</v>
      </c>
      <c r="D198" s="299"/>
      <c r="E198" s="299"/>
      <c r="F198" s="215"/>
      <c r="G198" s="202"/>
      <c r="H198" s="286"/>
      <c r="I198" s="286"/>
      <c r="J198" s="79">
        <f t="shared" si="9"/>
        <v>0</v>
      </c>
      <c r="K198" s="17"/>
    </row>
    <row r="199" spans="2:11" x14ac:dyDescent="0.35">
      <c r="B199" s="13"/>
      <c r="C199" s="6">
        <v>10</v>
      </c>
      <c r="D199" s="299"/>
      <c r="E199" s="299"/>
      <c r="F199" s="215"/>
      <c r="G199" s="202"/>
      <c r="H199" s="286"/>
      <c r="I199" s="286"/>
      <c r="J199" s="79">
        <f t="shared" si="9"/>
        <v>0</v>
      </c>
      <c r="K199" s="17"/>
    </row>
    <row r="200" spans="2:11" x14ac:dyDescent="0.35">
      <c r="B200" s="13"/>
      <c r="C200" s="90"/>
      <c r="D200" s="45" t="s">
        <v>254</v>
      </c>
      <c r="E200" s="45"/>
      <c r="F200" s="45"/>
      <c r="G200" s="45"/>
      <c r="H200" s="45"/>
      <c r="I200" s="45"/>
      <c r="J200" s="46">
        <f>SUM(J190:J199)</f>
        <v>0</v>
      </c>
      <c r="K200" s="17"/>
    </row>
    <row r="201" spans="2:11" ht="12" customHeight="1" x14ac:dyDescent="0.35">
      <c r="B201" s="24"/>
      <c r="C201" s="88"/>
      <c r="D201" s="88"/>
      <c r="E201" s="88"/>
      <c r="F201" s="88"/>
      <c r="G201" s="88"/>
      <c r="H201" s="88"/>
      <c r="I201" s="88"/>
      <c r="J201" s="88"/>
      <c r="K201" s="26"/>
    </row>
    <row r="203" spans="2:11" ht="12" customHeight="1" x14ac:dyDescent="0.5">
      <c r="B203" s="9"/>
      <c r="C203" s="10"/>
      <c r="D203" s="11"/>
      <c r="E203" s="10"/>
      <c r="F203" s="10"/>
      <c r="G203" s="10"/>
      <c r="H203" s="10"/>
      <c r="I203" s="10"/>
      <c r="J203" s="10"/>
      <c r="K203" s="12"/>
    </row>
    <row r="204" spans="2:11" ht="15.5" x14ac:dyDescent="0.35">
      <c r="B204" s="13"/>
      <c r="C204" s="59"/>
      <c r="D204" s="60" t="s">
        <v>255</v>
      </c>
      <c r="E204" s="61"/>
      <c r="F204" s="61"/>
      <c r="G204" s="61"/>
      <c r="H204" s="61"/>
      <c r="I204" s="61"/>
      <c r="J204" s="65">
        <f>J51+J64+J77+J85</f>
        <v>0</v>
      </c>
      <c r="K204" s="17"/>
    </row>
    <row r="205" spans="2:11" ht="6" customHeight="1" x14ac:dyDescent="0.35">
      <c r="B205" s="13"/>
      <c r="C205" s="20"/>
      <c r="D205" s="20"/>
      <c r="E205" s="20"/>
      <c r="F205" s="20"/>
      <c r="G205" s="20"/>
      <c r="H205" s="20"/>
      <c r="I205" s="20"/>
      <c r="J205" s="21"/>
      <c r="K205" s="17"/>
    </row>
    <row r="206" spans="2:11" ht="15.5" x14ac:dyDescent="0.35">
      <c r="B206" s="13"/>
      <c r="C206" s="59"/>
      <c r="D206" s="60" t="s">
        <v>98</v>
      </c>
      <c r="E206" s="61"/>
      <c r="F206" s="61"/>
      <c r="G206" s="61"/>
      <c r="H206" s="61"/>
      <c r="I206" s="61"/>
      <c r="J206" s="65">
        <f>J34</f>
        <v>0</v>
      </c>
      <c r="K206" s="17"/>
    </row>
    <row r="207" spans="2:11" ht="6" customHeight="1" x14ac:dyDescent="0.35">
      <c r="B207" s="13"/>
      <c r="C207" s="20"/>
      <c r="D207" s="20"/>
      <c r="E207" s="20"/>
      <c r="F207" s="20"/>
      <c r="G207" s="20"/>
      <c r="H207" s="20"/>
      <c r="I207" s="20"/>
      <c r="J207" s="21"/>
      <c r="K207" s="17"/>
    </row>
    <row r="208" spans="2:11" ht="15.5" x14ac:dyDescent="0.35">
      <c r="B208" s="120"/>
      <c r="C208" s="121"/>
      <c r="D208" s="60" t="s">
        <v>256</v>
      </c>
      <c r="E208" s="121"/>
      <c r="F208" s="121"/>
      <c r="G208" s="121"/>
      <c r="H208" s="121"/>
      <c r="I208" s="121"/>
      <c r="J208" s="65">
        <f>J101+J109</f>
        <v>0</v>
      </c>
      <c r="K208" s="122"/>
    </row>
    <row r="209" spans="2:11" ht="6" customHeight="1" x14ac:dyDescent="0.35">
      <c r="B209" s="120"/>
      <c r="C209" s="124"/>
      <c r="D209" s="124"/>
      <c r="E209" s="124"/>
      <c r="F209" s="124"/>
      <c r="G209" s="124"/>
      <c r="H209" s="124"/>
      <c r="I209" s="124"/>
      <c r="J209" s="21"/>
      <c r="K209" s="122"/>
    </row>
    <row r="210" spans="2:11" ht="15.5" x14ac:dyDescent="0.35">
      <c r="B210" s="120"/>
      <c r="C210" s="121"/>
      <c r="D210" s="60" t="s">
        <v>257</v>
      </c>
      <c r="E210" s="121"/>
      <c r="F210" s="121"/>
      <c r="G210" s="121"/>
      <c r="H210" s="121"/>
      <c r="I210" s="121"/>
      <c r="J210" s="65">
        <f>J125+(I146-I153)+I166+J170+J183</f>
        <v>0</v>
      </c>
      <c r="K210" s="122"/>
    </row>
    <row r="211" spans="2:11" ht="6" customHeight="1" x14ac:dyDescent="0.35">
      <c r="B211" s="13"/>
      <c r="C211" s="20"/>
      <c r="D211" s="117"/>
      <c r="E211" s="20"/>
      <c r="F211" s="20"/>
      <c r="G211" s="20"/>
      <c r="H211" s="20"/>
      <c r="I211" s="20"/>
      <c r="J211" s="118"/>
      <c r="K211" s="17"/>
    </row>
    <row r="212" spans="2:11" ht="15.5" x14ac:dyDescent="0.35">
      <c r="B212" s="120"/>
      <c r="C212" s="121"/>
      <c r="D212" s="60" t="s">
        <v>258</v>
      </c>
      <c r="E212" s="121"/>
      <c r="F212" s="121"/>
      <c r="G212" s="121"/>
      <c r="H212" s="121"/>
      <c r="I212" s="121"/>
      <c r="J212" s="65">
        <f>J200</f>
        <v>0</v>
      </c>
      <c r="K212" s="122"/>
    </row>
    <row r="213" spans="2:11" ht="6" customHeight="1" x14ac:dyDescent="0.35">
      <c r="B213" s="13"/>
      <c r="C213" s="20"/>
      <c r="D213" s="20"/>
      <c r="E213" s="20"/>
      <c r="F213" s="20"/>
      <c r="G213" s="20"/>
      <c r="H213" s="20"/>
      <c r="I213" s="20"/>
      <c r="J213" s="118"/>
      <c r="K213" s="17"/>
    </row>
    <row r="214" spans="2:11" ht="15.5" x14ac:dyDescent="0.35">
      <c r="B214" s="13"/>
      <c r="C214" s="62"/>
      <c r="D214" s="63" t="s">
        <v>259</v>
      </c>
      <c r="E214" s="64"/>
      <c r="F214" s="64"/>
      <c r="G214" s="64"/>
      <c r="H214" s="64"/>
      <c r="I214" s="64"/>
      <c r="J214" s="66">
        <f>J204+J206+J208+J210+J212</f>
        <v>0</v>
      </c>
      <c r="K214" s="17"/>
    </row>
    <row r="215" spans="2:11" ht="12" customHeight="1" x14ac:dyDescent="0.35">
      <c r="B215" s="24"/>
      <c r="C215" s="25"/>
      <c r="D215" s="25"/>
      <c r="E215" s="25"/>
      <c r="F215" s="25"/>
      <c r="G215" s="25"/>
      <c r="H215" s="25"/>
      <c r="I215" s="25"/>
      <c r="J215" s="25"/>
      <c r="K215" s="26"/>
    </row>
    <row r="216" spans="2:11" ht="6" customHeight="1" x14ac:dyDescent="0.35"/>
    <row r="217" spans="2:11" x14ac:dyDescent="0.35">
      <c r="H217" s="308"/>
      <c r="I217" s="308"/>
      <c r="J217" s="308"/>
    </row>
  </sheetData>
  <mergeCells count="101">
    <mergeCell ref="G149:H149"/>
    <mergeCell ref="G150:H150"/>
    <mergeCell ref="G151:H151"/>
    <mergeCell ref="G152:H152"/>
    <mergeCell ref="I166:J166"/>
    <mergeCell ref="I145:J145"/>
    <mergeCell ref="I149:J149"/>
    <mergeCell ref="I150:J150"/>
    <mergeCell ref="I151:J151"/>
    <mergeCell ref="I152:J152"/>
    <mergeCell ref="I146:J146"/>
    <mergeCell ref="I156:J156"/>
    <mergeCell ref="I157:J157"/>
    <mergeCell ref="I163:J163"/>
    <mergeCell ref="I164:J164"/>
    <mergeCell ref="I158:J158"/>
    <mergeCell ref="I159:J159"/>
    <mergeCell ref="I160:J160"/>
    <mergeCell ref="I161:J161"/>
    <mergeCell ref="I162:J162"/>
    <mergeCell ref="I153:J153"/>
    <mergeCell ref="I154:J154"/>
    <mergeCell ref="I155:J155"/>
    <mergeCell ref="I165:J165"/>
    <mergeCell ref="D44:E44"/>
    <mergeCell ref="C2:J2"/>
    <mergeCell ref="C6:D6"/>
    <mergeCell ref="E6:J6"/>
    <mergeCell ref="C8:D8"/>
    <mergeCell ref="E8:J8"/>
    <mergeCell ref="C10:D10"/>
    <mergeCell ref="E10:J10"/>
    <mergeCell ref="H12:J17"/>
    <mergeCell ref="D40:E40"/>
    <mergeCell ref="D41:E41"/>
    <mergeCell ref="D42:E42"/>
    <mergeCell ref="D43:E43"/>
    <mergeCell ref="I148:J148"/>
    <mergeCell ref="I136:J136"/>
    <mergeCell ref="I137:J137"/>
    <mergeCell ref="D58:E58"/>
    <mergeCell ref="D45:E45"/>
    <mergeCell ref="D46:E46"/>
    <mergeCell ref="D47:E47"/>
    <mergeCell ref="D48:E48"/>
    <mergeCell ref="D49:E49"/>
    <mergeCell ref="D50:E50"/>
    <mergeCell ref="D53:E53"/>
    <mergeCell ref="D54:E54"/>
    <mergeCell ref="D55:E55"/>
    <mergeCell ref="D56:E56"/>
    <mergeCell ref="D57:E57"/>
    <mergeCell ref="I138:J138"/>
    <mergeCell ref="G130:J133"/>
    <mergeCell ref="I139:J139"/>
    <mergeCell ref="I140:J140"/>
    <mergeCell ref="I141:J141"/>
    <mergeCell ref="I142:J142"/>
    <mergeCell ref="I143:J143"/>
    <mergeCell ref="I144:J144"/>
    <mergeCell ref="D73:E73"/>
    <mergeCell ref="D74:E74"/>
    <mergeCell ref="D75:E75"/>
    <mergeCell ref="D76:E76"/>
    <mergeCell ref="E90:J90"/>
    <mergeCell ref="D72:E72"/>
    <mergeCell ref="D59:E59"/>
    <mergeCell ref="D60:E60"/>
    <mergeCell ref="D61:E61"/>
    <mergeCell ref="D62:E62"/>
    <mergeCell ref="D63:E63"/>
    <mergeCell ref="D66:E66"/>
    <mergeCell ref="D67:E67"/>
    <mergeCell ref="D68:E68"/>
    <mergeCell ref="D69:E69"/>
    <mergeCell ref="D70:E70"/>
    <mergeCell ref="D71:E71"/>
    <mergeCell ref="D182:E182"/>
    <mergeCell ref="D103:E103"/>
    <mergeCell ref="D104:E104"/>
    <mergeCell ref="D105:E105"/>
    <mergeCell ref="D106:E106"/>
    <mergeCell ref="D107:E107"/>
    <mergeCell ref="D108:E108"/>
    <mergeCell ref="D176:E176"/>
    <mergeCell ref="D177:E177"/>
    <mergeCell ref="D178:E178"/>
    <mergeCell ref="D179:E179"/>
    <mergeCell ref="D180:E180"/>
    <mergeCell ref="D181:E181"/>
    <mergeCell ref="D175:E175"/>
    <mergeCell ref="E114:J114"/>
    <mergeCell ref="F169:G169"/>
    <mergeCell ref="H169:I169"/>
    <mergeCell ref="D172:E172"/>
    <mergeCell ref="D173:E173"/>
    <mergeCell ref="D174:E174"/>
    <mergeCell ref="F168:G168"/>
    <mergeCell ref="H168:I168"/>
    <mergeCell ref="E128:F128"/>
    <mergeCell ref="I135:J135"/>
  </mergeCells>
  <dataValidations disablePrompts="1" count="1">
    <dataValidation type="custom" showInputMessage="1" showErrorMessage="1" sqref="F169" xr:uid="{00000000-0002-0000-0800-000000000000}">
      <formula1>D169="No"</formula1>
    </dataValidation>
  </dataValidations>
  <pageMargins left="0.7" right="0.7" top="0.75" bottom="0.75" header="0.3" footer="0.3"/>
  <pageSetup scale="74" fitToHeight="0" orientation="portrait" horizontalDpi="1200" verticalDpi="1200" r:id="rId1"/>
  <headerFooter>
    <oddFooter>&amp;L&amp;D&amp;C&amp;A&amp;R&amp;P</oddFooter>
  </headerFooter>
  <ignoredErrors>
    <ignoredError sqref="J104:J108 H169 F169" unlockedFormula="1"/>
  </ignoredErrors>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800-000001000000}">
          <x14:formula1>
            <xm:f>Lists!$B$4:$B$11</xm:f>
          </x14:formula1>
          <xm:sqref>D116 D118 D120 D122 D124</xm:sqref>
        </x14:dataValidation>
        <x14:dataValidation type="list" allowBlank="1" showInputMessage="1" showErrorMessage="1" xr:uid="{00000000-0002-0000-0800-000002000000}">
          <x14:formula1>
            <xm:f>Lists!$B$39:$B$41</xm:f>
          </x14:formula1>
          <xm:sqref>D169</xm:sqref>
        </x14:dataValidation>
        <x14:dataValidation type="list" allowBlank="1" showInputMessage="1" showErrorMessage="1" xr:uid="{00000000-0002-0000-0800-000003000000}">
          <x14:formula1>
            <xm:f>Lists!$B$5:$B$11</xm:f>
          </x14:formula1>
          <xm:sqref>D92 D94 D96 D98 D100</xm:sqref>
        </x14:dataValidation>
        <x14:dataValidation type="list" allowBlank="1" showInputMessage="1" showErrorMessage="1" xr:uid="{00000000-0002-0000-0800-000004000000}">
          <x14:formula1>
            <xm:f>Lists!$B$33:$B$35</xm:f>
          </x14:formula1>
          <xm:sqref>D22</xm:sqref>
        </x14:dataValidation>
        <x14:dataValidation type="list" allowBlank="1" showInputMessage="1" showErrorMessage="1" xr:uid="{00000000-0002-0000-0800-000005000000}">
          <x14:formula1>
            <xm:f>Lists!$B$14:$B$15</xm:f>
          </x14:formula1>
          <xm:sqref>F41:F50 F54:F63 F67:F76 E80:E84 F190:F199</xm:sqref>
        </x14:dataValidation>
        <x14:dataValidation type="list" allowBlank="1" showInputMessage="1" showErrorMessage="1" xr:uid="{00000000-0002-0000-0800-000006000000}">
          <x14:formula1>
            <xm:f>Lists!$B$45:$B$49</xm:f>
          </x14:formula1>
          <xm:sqref>D136:D145 D156:D165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U122"/>
  <sheetViews>
    <sheetView showGridLines="0" topLeftCell="A74" zoomScaleNormal="100" workbookViewId="0">
      <selection activeCell="D8" sqref="D8:J11"/>
    </sheetView>
  </sheetViews>
  <sheetFormatPr defaultRowHeight="14.5" x14ac:dyDescent="0.35"/>
  <cols>
    <col min="2" max="2" width="2.7265625" customWidth="1"/>
    <col min="3" max="3" width="4" customWidth="1"/>
    <col min="4" max="4" width="23.7265625" customWidth="1"/>
    <col min="5" max="5" width="22" customWidth="1"/>
    <col min="6" max="6" width="24" customWidth="1"/>
    <col min="7" max="7" width="12.1796875" customWidth="1"/>
    <col min="8" max="8" width="10.81640625" customWidth="1"/>
    <col min="10" max="10" width="10.7265625" customWidth="1"/>
    <col min="11" max="11" width="2.7265625" customWidth="1"/>
  </cols>
  <sheetData>
    <row r="1" spans="2:11" x14ac:dyDescent="0.35">
      <c r="C1" s="31"/>
      <c r="D1" s="31"/>
    </row>
    <row r="2" spans="2:11" ht="34.5" customHeight="1" x14ac:dyDescent="0.35">
      <c r="C2" s="349" t="s">
        <v>260</v>
      </c>
      <c r="D2" s="349"/>
      <c r="E2" s="349"/>
      <c r="F2" s="349"/>
      <c r="G2" s="349"/>
      <c r="H2" s="349"/>
      <c r="I2" s="349"/>
      <c r="J2" s="349"/>
    </row>
    <row r="3" spans="2:11" x14ac:dyDescent="0.35">
      <c r="D3" s="484"/>
      <c r="E3" s="484"/>
      <c r="F3" s="484"/>
    </row>
    <row r="4" spans="2:11" ht="12" customHeight="1" x14ac:dyDescent="0.5">
      <c r="B4" s="9"/>
      <c r="C4" s="10"/>
      <c r="D4" s="11"/>
      <c r="E4" s="10"/>
      <c r="F4" s="10"/>
      <c r="G4" s="10"/>
      <c r="H4" s="10"/>
      <c r="I4" s="10"/>
      <c r="J4" s="10"/>
      <c r="K4" s="12"/>
    </row>
    <row r="5" spans="2:11" ht="15.5" x14ac:dyDescent="0.35">
      <c r="B5" s="13"/>
      <c r="C5" s="14"/>
      <c r="D5" s="15" t="s">
        <v>199</v>
      </c>
      <c r="E5" s="16"/>
      <c r="F5" s="16"/>
      <c r="G5" s="16"/>
      <c r="H5" s="16"/>
      <c r="I5" s="16"/>
      <c r="J5" s="16"/>
      <c r="K5" s="133"/>
    </row>
    <row r="6" spans="2:11" ht="12" customHeight="1" x14ac:dyDescent="0.35">
      <c r="B6" s="13"/>
      <c r="C6" s="18"/>
      <c r="D6" s="19" t="s">
        <v>200</v>
      </c>
      <c r="E6" s="18"/>
      <c r="F6" s="18"/>
      <c r="G6" s="18"/>
      <c r="H6" s="18"/>
      <c r="I6" s="18"/>
      <c r="J6" s="18"/>
      <c r="K6" s="17"/>
    </row>
    <row r="7" spans="2:11" x14ac:dyDescent="0.35">
      <c r="B7" s="13"/>
      <c r="C7" s="259">
        <v>1</v>
      </c>
      <c r="D7" s="364" t="s">
        <v>261</v>
      </c>
      <c r="E7" s="364"/>
      <c r="F7" s="364"/>
      <c r="G7" s="364"/>
      <c r="H7" s="364"/>
      <c r="I7" s="364"/>
      <c r="J7" s="478"/>
      <c r="K7" s="17"/>
    </row>
    <row r="8" spans="2:11" x14ac:dyDescent="0.35">
      <c r="B8" s="13"/>
      <c r="C8" s="260"/>
      <c r="D8" s="418" t="s">
        <v>262</v>
      </c>
      <c r="E8" s="418"/>
      <c r="F8" s="418"/>
      <c r="G8" s="418"/>
      <c r="H8" s="418"/>
      <c r="I8" s="418"/>
      <c r="J8" s="479"/>
      <c r="K8" s="17"/>
    </row>
    <row r="9" spans="2:11" x14ac:dyDescent="0.35">
      <c r="B9" s="13"/>
      <c r="C9" s="260"/>
      <c r="D9" s="418"/>
      <c r="E9" s="418"/>
      <c r="F9" s="418"/>
      <c r="G9" s="418"/>
      <c r="H9" s="418"/>
      <c r="I9" s="418"/>
      <c r="J9" s="479"/>
      <c r="K9" s="17"/>
    </row>
    <row r="10" spans="2:11" x14ac:dyDescent="0.35">
      <c r="B10" s="13"/>
      <c r="C10" s="260"/>
      <c r="D10" s="418"/>
      <c r="E10" s="418"/>
      <c r="F10" s="418"/>
      <c r="G10" s="418"/>
      <c r="H10" s="418"/>
      <c r="I10" s="418"/>
      <c r="J10" s="479"/>
      <c r="K10" s="17"/>
    </row>
    <row r="11" spans="2:11" x14ac:dyDescent="0.35">
      <c r="B11" s="13"/>
      <c r="C11" s="260"/>
      <c r="D11" s="480"/>
      <c r="E11" s="480"/>
      <c r="F11" s="480"/>
      <c r="G11" s="480"/>
      <c r="H11" s="480"/>
      <c r="I11" s="480"/>
      <c r="J11" s="481"/>
      <c r="K11" s="17"/>
    </row>
    <row r="12" spans="2:11" x14ac:dyDescent="0.35">
      <c r="B12" s="13"/>
      <c r="C12" s="259">
        <v>2</v>
      </c>
      <c r="D12" s="364" t="s">
        <v>263</v>
      </c>
      <c r="E12" s="364"/>
      <c r="F12" s="364"/>
      <c r="G12" s="364"/>
      <c r="H12" s="364"/>
      <c r="I12" s="364"/>
      <c r="J12" s="478"/>
      <c r="K12" s="17"/>
    </row>
    <row r="13" spans="2:11" x14ac:dyDescent="0.35">
      <c r="B13" s="13"/>
      <c r="C13" s="260"/>
      <c r="D13" s="418" t="s">
        <v>262</v>
      </c>
      <c r="E13" s="418"/>
      <c r="F13" s="418"/>
      <c r="G13" s="418"/>
      <c r="H13" s="418"/>
      <c r="I13" s="418"/>
      <c r="J13" s="479"/>
      <c r="K13" s="17"/>
    </row>
    <row r="14" spans="2:11" x14ac:dyDescent="0.35">
      <c r="B14" s="13"/>
      <c r="C14" s="260"/>
      <c r="D14" s="418"/>
      <c r="E14" s="418"/>
      <c r="F14" s="418"/>
      <c r="G14" s="418"/>
      <c r="H14" s="418"/>
      <c r="I14" s="418"/>
      <c r="J14" s="479"/>
      <c r="K14" s="17"/>
    </row>
    <row r="15" spans="2:11" x14ac:dyDescent="0.35">
      <c r="B15" s="13"/>
      <c r="C15" s="260"/>
      <c r="D15" s="418"/>
      <c r="E15" s="418"/>
      <c r="F15" s="418"/>
      <c r="G15" s="418"/>
      <c r="H15" s="418"/>
      <c r="I15" s="418"/>
      <c r="J15" s="479"/>
      <c r="K15" s="17"/>
    </row>
    <row r="16" spans="2:11" x14ac:dyDescent="0.35">
      <c r="B16" s="13"/>
      <c r="C16" s="260"/>
      <c r="D16" s="480"/>
      <c r="E16" s="480"/>
      <c r="F16" s="480"/>
      <c r="G16" s="480"/>
      <c r="H16" s="480"/>
      <c r="I16" s="480"/>
      <c r="J16" s="481"/>
      <c r="K16" s="17"/>
    </row>
    <row r="17" spans="2:11" x14ac:dyDescent="0.35">
      <c r="B17" s="13"/>
      <c r="C17" s="259">
        <v>3</v>
      </c>
      <c r="D17" s="364" t="s">
        <v>264</v>
      </c>
      <c r="E17" s="364"/>
      <c r="F17" s="364"/>
      <c r="G17" s="364"/>
      <c r="H17" s="364"/>
      <c r="I17" s="364"/>
      <c r="J17" s="478"/>
      <c r="K17" s="17"/>
    </row>
    <row r="18" spans="2:11" x14ac:dyDescent="0.35">
      <c r="B18" s="13"/>
      <c r="C18" s="260"/>
      <c r="D18" s="418" t="s">
        <v>262</v>
      </c>
      <c r="E18" s="418"/>
      <c r="F18" s="418"/>
      <c r="G18" s="418"/>
      <c r="H18" s="418"/>
      <c r="I18" s="418"/>
      <c r="J18" s="479"/>
      <c r="K18" s="17"/>
    </row>
    <row r="19" spans="2:11" ht="12" customHeight="1" x14ac:dyDescent="0.35">
      <c r="B19" s="13"/>
      <c r="C19" s="260"/>
      <c r="D19" s="418"/>
      <c r="E19" s="418"/>
      <c r="F19" s="418"/>
      <c r="G19" s="418"/>
      <c r="H19" s="418"/>
      <c r="I19" s="418"/>
      <c r="J19" s="479"/>
      <c r="K19" s="17"/>
    </row>
    <row r="20" spans="2:11" x14ac:dyDescent="0.35">
      <c r="B20" s="13"/>
      <c r="C20" s="260"/>
      <c r="D20" s="418"/>
      <c r="E20" s="418"/>
      <c r="F20" s="418"/>
      <c r="G20" s="418"/>
      <c r="H20" s="418"/>
      <c r="I20" s="418"/>
      <c r="J20" s="479"/>
      <c r="K20" s="17"/>
    </row>
    <row r="21" spans="2:11" x14ac:dyDescent="0.35">
      <c r="B21" s="13"/>
      <c r="C21" s="261"/>
      <c r="D21" s="482"/>
      <c r="E21" s="482"/>
      <c r="F21" s="482"/>
      <c r="G21" s="482"/>
      <c r="H21" s="482"/>
      <c r="I21" s="482"/>
      <c r="J21" s="483"/>
      <c r="K21" s="17"/>
    </row>
    <row r="22" spans="2:11" x14ac:dyDescent="0.35">
      <c r="B22" s="13"/>
      <c r="C22" s="18"/>
      <c r="D22" s="19" t="s">
        <v>210</v>
      </c>
      <c r="E22" s="18"/>
      <c r="F22" s="18"/>
      <c r="G22" s="18"/>
      <c r="H22" s="18"/>
      <c r="I22" s="18"/>
      <c r="J22" s="18"/>
      <c r="K22" s="17"/>
    </row>
    <row r="23" spans="2:11" x14ac:dyDescent="0.35">
      <c r="B23" s="13"/>
      <c r="C23" s="259">
        <v>4</v>
      </c>
      <c r="D23" s="364" t="s">
        <v>265</v>
      </c>
      <c r="E23" s="364"/>
      <c r="F23" s="364"/>
      <c r="G23" s="364"/>
      <c r="H23" s="364"/>
      <c r="I23" s="364"/>
      <c r="J23" s="478"/>
      <c r="K23" s="17"/>
    </row>
    <row r="24" spans="2:11" x14ac:dyDescent="0.35">
      <c r="B24" s="13"/>
      <c r="C24" s="260"/>
      <c r="D24" s="418" t="s">
        <v>262</v>
      </c>
      <c r="E24" s="418"/>
      <c r="F24" s="418"/>
      <c r="G24" s="418"/>
      <c r="H24" s="418"/>
      <c r="I24" s="418"/>
      <c r="J24" s="479"/>
      <c r="K24" s="17"/>
    </row>
    <row r="25" spans="2:11" x14ac:dyDescent="0.35">
      <c r="B25" s="13"/>
      <c r="C25" s="260"/>
      <c r="D25" s="418"/>
      <c r="E25" s="418"/>
      <c r="F25" s="418"/>
      <c r="G25" s="418"/>
      <c r="H25" s="418"/>
      <c r="I25" s="418"/>
      <c r="J25" s="479"/>
      <c r="K25" s="17"/>
    </row>
    <row r="26" spans="2:11" x14ac:dyDescent="0.35">
      <c r="B26" s="13"/>
      <c r="C26" s="260"/>
      <c r="D26" s="418"/>
      <c r="E26" s="418"/>
      <c r="F26" s="418"/>
      <c r="G26" s="418"/>
      <c r="H26" s="418"/>
      <c r="I26" s="418"/>
      <c r="J26" s="479"/>
      <c r="K26" s="17"/>
    </row>
    <row r="27" spans="2:11" x14ac:dyDescent="0.35">
      <c r="B27" s="13"/>
      <c r="C27" s="261"/>
      <c r="D27" s="482"/>
      <c r="E27" s="482"/>
      <c r="F27" s="482"/>
      <c r="G27" s="482"/>
      <c r="H27" s="482"/>
      <c r="I27" s="482"/>
      <c r="J27" s="483"/>
      <c r="K27" s="17"/>
    </row>
    <row r="28" spans="2:11" x14ac:dyDescent="0.35">
      <c r="B28" s="13"/>
      <c r="C28" s="18"/>
      <c r="D28" s="19" t="s">
        <v>214</v>
      </c>
      <c r="E28" s="18"/>
      <c r="F28" s="18"/>
      <c r="G28" s="18"/>
      <c r="H28" s="18"/>
      <c r="I28" s="18"/>
      <c r="J28" s="18"/>
      <c r="K28" s="17"/>
    </row>
    <row r="29" spans="2:11" x14ac:dyDescent="0.35">
      <c r="B29" s="13"/>
      <c r="C29" s="259">
        <v>5</v>
      </c>
      <c r="D29" s="364" t="s">
        <v>266</v>
      </c>
      <c r="E29" s="364"/>
      <c r="F29" s="364"/>
      <c r="G29" s="364"/>
      <c r="H29" s="364"/>
      <c r="I29" s="364"/>
      <c r="J29" s="478"/>
      <c r="K29" s="17"/>
    </row>
    <row r="30" spans="2:11" x14ac:dyDescent="0.35">
      <c r="B30" s="13"/>
      <c r="C30" s="260"/>
      <c r="D30" s="418" t="s">
        <v>262</v>
      </c>
      <c r="E30" s="418"/>
      <c r="F30" s="418"/>
      <c r="G30" s="418"/>
      <c r="H30" s="418"/>
      <c r="I30" s="418"/>
      <c r="J30" s="479"/>
      <c r="K30" s="17"/>
    </row>
    <row r="31" spans="2:11" x14ac:dyDescent="0.35">
      <c r="B31" s="13"/>
      <c r="C31" s="260"/>
      <c r="D31" s="418"/>
      <c r="E31" s="418"/>
      <c r="F31" s="418"/>
      <c r="G31" s="418"/>
      <c r="H31" s="418"/>
      <c r="I31" s="418"/>
      <c r="J31" s="479"/>
      <c r="K31" s="17"/>
    </row>
    <row r="32" spans="2:11" x14ac:dyDescent="0.35">
      <c r="B32" s="13"/>
      <c r="C32" s="260"/>
      <c r="D32" s="418"/>
      <c r="E32" s="418"/>
      <c r="F32" s="418"/>
      <c r="G32" s="418"/>
      <c r="H32" s="418"/>
      <c r="I32" s="418"/>
      <c r="J32" s="479"/>
      <c r="K32" s="17"/>
    </row>
    <row r="33" spans="2:11" x14ac:dyDescent="0.35">
      <c r="B33" s="13"/>
      <c r="C33" s="261"/>
      <c r="D33" s="482"/>
      <c r="E33" s="482"/>
      <c r="F33" s="482"/>
      <c r="G33" s="482"/>
      <c r="H33" s="482"/>
      <c r="I33" s="482"/>
      <c r="J33" s="483"/>
      <c r="K33" s="17"/>
    </row>
    <row r="34" spans="2:11" x14ac:dyDescent="0.35">
      <c r="B34" s="13"/>
      <c r="C34" s="18"/>
      <c r="D34" s="19" t="s">
        <v>220</v>
      </c>
      <c r="E34" s="18"/>
      <c r="F34" s="18"/>
      <c r="G34" s="18"/>
      <c r="H34" s="18"/>
      <c r="I34" s="18"/>
      <c r="J34" s="18"/>
      <c r="K34" s="17"/>
    </row>
    <row r="35" spans="2:11" x14ac:dyDescent="0.35">
      <c r="B35" s="13"/>
      <c r="C35" s="259">
        <v>6</v>
      </c>
      <c r="D35" s="364" t="s">
        <v>267</v>
      </c>
      <c r="E35" s="364"/>
      <c r="F35" s="364"/>
      <c r="G35" s="364"/>
      <c r="H35" s="364"/>
      <c r="I35" s="364"/>
      <c r="J35" s="478"/>
      <c r="K35" s="17"/>
    </row>
    <row r="36" spans="2:11" x14ac:dyDescent="0.35">
      <c r="B36" s="13"/>
      <c r="C36" s="260"/>
      <c r="D36" s="418" t="s">
        <v>262</v>
      </c>
      <c r="E36" s="418"/>
      <c r="F36" s="418"/>
      <c r="G36" s="418"/>
      <c r="H36" s="418"/>
      <c r="I36" s="418"/>
      <c r="J36" s="479"/>
      <c r="K36" s="17"/>
    </row>
    <row r="37" spans="2:11" x14ac:dyDescent="0.35">
      <c r="B37" s="13"/>
      <c r="C37" s="260"/>
      <c r="D37" s="418"/>
      <c r="E37" s="418"/>
      <c r="F37" s="418"/>
      <c r="G37" s="418"/>
      <c r="H37" s="418"/>
      <c r="I37" s="418"/>
      <c r="J37" s="479"/>
      <c r="K37" s="17"/>
    </row>
    <row r="38" spans="2:11" x14ac:dyDescent="0.35">
      <c r="B38" s="13"/>
      <c r="C38" s="260"/>
      <c r="D38" s="418"/>
      <c r="E38" s="418"/>
      <c r="F38" s="418"/>
      <c r="G38" s="418"/>
      <c r="H38" s="418"/>
      <c r="I38" s="418"/>
      <c r="J38" s="479"/>
      <c r="K38" s="17"/>
    </row>
    <row r="39" spans="2:11" x14ac:dyDescent="0.35">
      <c r="B39" s="13"/>
      <c r="C39" s="260"/>
      <c r="D39" s="480"/>
      <c r="E39" s="480"/>
      <c r="F39" s="480"/>
      <c r="G39" s="480"/>
      <c r="H39" s="480"/>
      <c r="I39" s="480"/>
      <c r="J39" s="481"/>
      <c r="K39" s="17"/>
    </row>
    <row r="40" spans="2:11" x14ac:dyDescent="0.35">
      <c r="B40" s="13"/>
      <c r="C40" s="259">
        <v>7</v>
      </c>
      <c r="D40" s="364" t="s">
        <v>268</v>
      </c>
      <c r="E40" s="364"/>
      <c r="F40" s="364"/>
      <c r="G40" s="364"/>
      <c r="H40" s="364"/>
      <c r="I40" s="364"/>
      <c r="J40" s="478"/>
      <c r="K40" s="17"/>
    </row>
    <row r="41" spans="2:11" x14ac:dyDescent="0.35">
      <c r="B41" s="13"/>
      <c r="C41" s="260"/>
      <c r="D41" s="418" t="s">
        <v>262</v>
      </c>
      <c r="E41" s="418"/>
      <c r="F41" s="418"/>
      <c r="G41" s="418"/>
      <c r="H41" s="418"/>
      <c r="I41" s="418"/>
      <c r="J41" s="479"/>
      <c r="K41" s="17"/>
    </row>
    <row r="42" spans="2:11" x14ac:dyDescent="0.35">
      <c r="B42" s="13"/>
      <c r="C42" s="260"/>
      <c r="D42" s="418"/>
      <c r="E42" s="418"/>
      <c r="F42" s="418"/>
      <c r="G42" s="418"/>
      <c r="H42" s="418"/>
      <c r="I42" s="418"/>
      <c r="J42" s="479"/>
      <c r="K42" s="17"/>
    </row>
    <row r="43" spans="2:11" x14ac:dyDescent="0.35">
      <c r="B43" s="13"/>
      <c r="C43" s="260"/>
      <c r="D43" s="418"/>
      <c r="E43" s="418"/>
      <c r="F43" s="418"/>
      <c r="G43" s="418"/>
      <c r="H43" s="418"/>
      <c r="I43" s="418"/>
      <c r="J43" s="479"/>
      <c r="K43" s="17"/>
    </row>
    <row r="44" spans="2:11" x14ac:dyDescent="0.35">
      <c r="B44" s="13"/>
      <c r="C44" s="260"/>
      <c r="D44" s="480"/>
      <c r="E44" s="480"/>
      <c r="F44" s="480"/>
      <c r="G44" s="480"/>
      <c r="H44" s="480"/>
      <c r="I44" s="480"/>
      <c r="J44" s="481"/>
      <c r="K44" s="17"/>
    </row>
    <row r="45" spans="2:11" x14ac:dyDescent="0.35">
      <c r="B45" s="13"/>
      <c r="C45" s="259">
        <v>8</v>
      </c>
      <c r="D45" s="364" t="s">
        <v>269</v>
      </c>
      <c r="E45" s="364"/>
      <c r="F45" s="364"/>
      <c r="G45" s="364"/>
      <c r="H45" s="364"/>
      <c r="I45" s="364"/>
      <c r="J45" s="478"/>
      <c r="K45" s="17"/>
    </row>
    <row r="46" spans="2:11" x14ac:dyDescent="0.35">
      <c r="B46" s="13"/>
      <c r="C46" s="260"/>
      <c r="D46" s="418" t="s">
        <v>262</v>
      </c>
      <c r="E46" s="418"/>
      <c r="F46" s="418"/>
      <c r="G46" s="418"/>
      <c r="H46" s="418"/>
      <c r="I46" s="418"/>
      <c r="J46" s="479"/>
      <c r="K46" s="17"/>
    </row>
    <row r="47" spans="2:11" x14ac:dyDescent="0.35">
      <c r="B47" s="13"/>
      <c r="C47" s="260"/>
      <c r="D47" s="418"/>
      <c r="E47" s="418"/>
      <c r="F47" s="418"/>
      <c r="G47" s="418"/>
      <c r="H47" s="418"/>
      <c r="I47" s="418"/>
      <c r="J47" s="479"/>
      <c r="K47" s="17"/>
    </row>
    <row r="48" spans="2:11" x14ac:dyDescent="0.35">
      <c r="B48" s="13"/>
      <c r="C48" s="260"/>
      <c r="D48" s="418"/>
      <c r="E48" s="418"/>
      <c r="F48" s="418"/>
      <c r="G48" s="418"/>
      <c r="H48" s="418"/>
      <c r="I48" s="418"/>
      <c r="J48" s="479"/>
      <c r="K48" s="17"/>
    </row>
    <row r="49" spans="2:11" x14ac:dyDescent="0.35">
      <c r="B49" s="13"/>
      <c r="C49" s="261"/>
      <c r="D49" s="482"/>
      <c r="E49" s="482"/>
      <c r="F49" s="482"/>
      <c r="G49" s="482"/>
      <c r="H49" s="482"/>
      <c r="I49" s="482"/>
      <c r="J49" s="483"/>
      <c r="K49" s="17"/>
    </row>
    <row r="50" spans="2:11" ht="12" customHeight="1" x14ac:dyDescent="0.35">
      <c r="B50" s="24"/>
      <c r="C50" s="25"/>
      <c r="D50" s="25"/>
      <c r="E50" s="25"/>
      <c r="F50" s="25"/>
      <c r="G50" s="25"/>
      <c r="H50" s="25"/>
      <c r="I50" s="25"/>
      <c r="J50" s="25"/>
      <c r="K50" s="26"/>
    </row>
    <row r="51" spans="2:11" ht="12" customHeight="1" x14ac:dyDescent="0.35"/>
    <row r="52" spans="2:11" ht="12" customHeight="1" x14ac:dyDescent="0.35">
      <c r="D52" s="123" t="s">
        <v>63</v>
      </c>
    </row>
    <row r="53" spans="2:11" ht="73.5" customHeight="1" x14ac:dyDescent="0.35">
      <c r="D53" s="417" t="s">
        <v>270</v>
      </c>
      <c r="E53" s="417"/>
      <c r="F53" s="417"/>
      <c r="G53" s="417"/>
      <c r="H53" s="417"/>
      <c r="I53" s="417"/>
      <c r="J53" s="417"/>
    </row>
    <row r="54" spans="2:11" ht="57" customHeight="1" x14ac:dyDescent="0.35">
      <c r="D54" s="417" t="s">
        <v>271</v>
      </c>
      <c r="E54" s="417"/>
      <c r="F54" s="417"/>
      <c r="G54" s="417"/>
      <c r="H54" s="417"/>
      <c r="I54" s="417"/>
      <c r="J54" s="417"/>
    </row>
    <row r="55" spans="2:11" ht="16.5" customHeight="1" x14ac:dyDescent="0.35"/>
    <row r="56" spans="2:11" ht="12" customHeight="1" x14ac:dyDescent="0.5">
      <c r="B56" s="9"/>
      <c r="C56" s="10"/>
      <c r="D56" s="11"/>
      <c r="E56" s="10"/>
      <c r="F56" s="10"/>
      <c r="G56" s="10"/>
      <c r="H56" s="10"/>
      <c r="I56" s="10"/>
      <c r="J56" s="10"/>
      <c r="K56" s="12"/>
    </row>
    <row r="57" spans="2:11" ht="15.5" x14ac:dyDescent="0.35">
      <c r="B57" s="13"/>
      <c r="C57" s="14"/>
      <c r="D57" s="15" t="s">
        <v>198</v>
      </c>
      <c r="E57" s="16"/>
      <c r="F57" s="16"/>
      <c r="G57" s="16"/>
      <c r="H57" s="16"/>
      <c r="I57" s="16"/>
      <c r="J57" s="16"/>
      <c r="K57" s="133"/>
    </row>
    <row r="58" spans="2:11" ht="12" customHeight="1" x14ac:dyDescent="0.35">
      <c r="B58" s="13"/>
      <c r="C58" s="18"/>
      <c r="D58" s="19"/>
      <c r="E58" s="18"/>
      <c r="F58" s="18"/>
      <c r="G58" s="18"/>
      <c r="H58" s="18"/>
      <c r="I58" s="18"/>
      <c r="J58" s="18"/>
      <c r="K58" s="17"/>
    </row>
    <row r="59" spans="2:11" ht="26.25" customHeight="1" x14ac:dyDescent="0.35">
      <c r="B59" s="13"/>
      <c r="C59" s="262">
        <v>9</v>
      </c>
      <c r="D59" s="485" t="s">
        <v>272</v>
      </c>
      <c r="E59" s="485"/>
      <c r="F59" s="485"/>
      <c r="G59" s="485"/>
      <c r="H59" s="485"/>
      <c r="I59" s="485"/>
      <c r="J59" s="486"/>
      <c r="K59" s="17"/>
    </row>
    <row r="60" spans="2:11" x14ac:dyDescent="0.35">
      <c r="B60" s="13"/>
      <c r="C60" s="260"/>
      <c r="D60" s="418" t="s">
        <v>262</v>
      </c>
      <c r="E60" s="418"/>
      <c r="F60" s="418"/>
      <c r="G60" s="418"/>
      <c r="H60" s="418"/>
      <c r="I60" s="418"/>
      <c r="J60" s="479"/>
      <c r="K60" s="17"/>
    </row>
    <row r="61" spans="2:11" x14ac:dyDescent="0.35">
      <c r="B61" s="13"/>
      <c r="C61" s="260"/>
      <c r="D61" s="418"/>
      <c r="E61" s="418"/>
      <c r="F61" s="418"/>
      <c r="G61" s="418"/>
      <c r="H61" s="418"/>
      <c r="I61" s="418"/>
      <c r="J61" s="479"/>
      <c r="K61" s="17"/>
    </row>
    <row r="62" spans="2:11" x14ac:dyDescent="0.35">
      <c r="B62" s="13"/>
      <c r="C62" s="260"/>
      <c r="D62" s="418"/>
      <c r="E62" s="418"/>
      <c r="F62" s="418"/>
      <c r="G62" s="418"/>
      <c r="H62" s="418"/>
      <c r="I62" s="418"/>
      <c r="J62" s="479"/>
      <c r="K62" s="17"/>
    </row>
    <row r="63" spans="2:11" x14ac:dyDescent="0.35">
      <c r="B63" s="13"/>
      <c r="C63" s="260"/>
      <c r="D63" s="480"/>
      <c r="E63" s="480"/>
      <c r="F63" s="480"/>
      <c r="G63" s="480"/>
      <c r="H63" s="480"/>
      <c r="I63" s="480"/>
      <c r="J63" s="481"/>
      <c r="K63" s="17"/>
    </row>
    <row r="64" spans="2:11" x14ac:dyDescent="0.35">
      <c r="B64" s="13"/>
      <c r="C64" s="259">
        <v>10</v>
      </c>
      <c r="D64" s="364" t="s">
        <v>273</v>
      </c>
      <c r="E64" s="364"/>
      <c r="F64" s="364"/>
      <c r="G64" s="364"/>
      <c r="H64" s="364"/>
      <c r="I64" s="364"/>
      <c r="J64" s="478"/>
      <c r="K64" s="17"/>
    </row>
    <row r="65" spans="2:21" x14ac:dyDescent="0.35">
      <c r="B65" s="13"/>
      <c r="C65" s="260"/>
      <c r="D65" s="418" t="s">
        <v>262</v>
      </c>
      <c r="E65" s="418"/>
      <c r="F65" s="418"/>
      <c r="G65" s="418"/>
      <c r="H65" s="418"/>
      <c r="I65" s="418"/>
      <c r="J65" s="479"/>
      <c r="K65" s="17"/>
    </row>
    <row r="66" spans="2:21" x14ac:dyDescent="0.35">
      <c r="B66" s="13"/>
      <c r="C66" s="260"/>
      <c r="D66" s="418"/>
      <c r="E66" s="418"/>
      <c r="F66" s="418"/>
      <c r="G66" s="418"/>
      <c r="H66" s="418"/>
      <c r="I66" s="418"/>
      <c r="J66" s="479"/>
      <c r="K66" s="17"/>
    </row>
    <row r="67" spans="2:21" x14ac:dyDescent="0.35">
      <c r="B67" s="13"/>
      <c r="C67" s="260"/>
      <c r="D67" s="418"/>
      <c r="E67" s="418"/>
      <c r="F67" s="418"/>
      <c r="G67" s="418"/>
      <c r="H67" s="418"/>
      <c r="I67" s="418"/>
      <c r="J67" s="479"/>
      <c r="K67" s="17"/>
    </row>
    <row r="68" spans="2:21" x14ac:dyDescent="0.35">
      <c r="B68" s="13"/>
      <c r="C68" s="260"/>
      <c r="D68" s="480"/>
      <c r="E68" s="480"/>
      <c r="F68" s="480"/>
      <c r="G68" s="480"/>
      <c r="H68" s="480"/>
      <c r="I68" s="480"/>
      <c r="J68" s="481"/>
      <c r="K68" s="17"/>
    </row>
    <row r="69" spans="2:21" ht="26.25" customHeight="1" x14ac:dyDescent="0.35">
      <c r="B69" s="13"/>
      <c r="C69" s="262">
        <v>11</v>
      </c>
      <c r="D69" s="485" t="s">
        <v>274</v>
      </c>
      <c r="E69" s="485"/>
      <c r="F69" s="485"/>
      <c r="G69" s="485"/>
      <c r="H69" s="485"/>
      <c r="I69" s="485"/>
      <c r="J69" s="486"/>
      <c r="K69" s="17"/>
    </row>
    <row r="70" spans="2:21" x14ac:dyDescent="0.35">
      <c r="B70" s="13"/>
      <c r="C70" s="260"/>
      <c r="D70" s="418" t="s">
        <v>262</v>
      </c>
      <c r="E70" s="418"/>
      <c r="F70" s="418"/>
      <c r="G70" s="418"/>
      <c r="H70" s="418"/>
      <c r="I70" s="418"/>
      <c r="J70" s="479"/>
      <c r="K70" s="17"/>
    </row>
    <row r="71" spans="2:21" x14ac:dyDescent="0.35">
      <c r="B71" s="13"/>
      <c r="C71" s="260"/>
      <c r="D71" s="418"/>
      <c r="E71" s="418"/>
      <c r="F71" s="418"/>
      <c r="G71" s="418"/>
      <c r="H71" s="418"/>
      <c r="I71" s="418"/>
      <c r="J71" s="479"/>
      <c r="K71" s="17"/>
    </row>
    <row r="72" spans="2:21" x14ac:dyDescent="0.35">
      <c r="B72" s="13"/>
      <c r="C72" s="260"/>
      <c r="D72" s="418"/>
      <c r="E72" s="418"/>
      <c r="F72" s="418"/>
      <c r="G72" s="418"/>
      <c r="H72" s="418"/>
      <c r="I72" s="418"/>
      <c r="J72" s="479"/>
      <c r="K72" s="17"/>
    </row>
    <row r="73" spans="2:21" x14ac:dyDescent="0.35">
      <c r="B73" s="13"/>
      <c r="C73" s="261"/>
      <c r="D73" s="482"/>
      <c r="E73" s="482"/>
      <c r="F73" s="482"/>
      <c r="G73" s="482"/>
      <c r="H73" s="482"/>
      <c r="I73" s="482"/>
      <c r="J73" s="483"/>
      <c r="K73" s="17"/>
    </row>
    <row r="74" spans="2:21" ht="12" customHeight="1" x14ac:dyDescent="0.35">
      <c r="B74" s="24"/>
      <c r="C74" s="25"/>
      <c r="D74" s="25"/>
      <c r="E74" s="25"/>
      <c r="F74" s="25"/>
      <c r="G74" s="25"/>
      <c r="H74" s="25"/>
      <c r="I74" s="25"/>
      <c r="J74" s="25"/>
      <c r="K74" s="26"/>
    </row>
    <row r="75" spans="2:21" ht="12" customHeight="1" x14ac:dyDescent="0.35"/>
    <row r="76" spans="2:21" ht="12" customHeight="1" x14ac:dyDescent="0.35">
      <c r="D76" s="123" t="s">
        <v>275</v>
      </c>
      <c r="N76" s="1"/>
    </row>
    <row r="77" spans="2:21" ht="53.25" customHeight="1" x14ac:dyDescent="0.35">
      <c r="D77" s="417" t="s">
        <v>276</v>
      </c>
      <c r="E77" s="417"/>
      <c r="F77" s="417"/>
      <c r="G77" s="417"/>
      <c r="H77" s="417"/>
      <c r="I77" s="417"/>
      <c r="J77" s="417"/>
      <c r="N77" s="1"/>
      <c r="O77" s="263"/>
      <c r="P77" s="263"/>
      <c r="Q77" s="263"/>
      <c r="R77" s="263"/>
      <c r="S77" s="263"/>
      <c r="T77" s="263"/>
      <c r="U77" s="263"/>
    </row>
    <row r="78" spans="2:21" ht="12" customHeight="1" x14ac:dyDescent="0.35"/>
    <row r="79" spans="2:21" ht="12" customHeight="1" x14ac:dyDescent="0.5">
      <c r="B79" s="9"/>
      <c r="C79" s="10"/>
      <c r="D79" s="11"/>
      <c r="E79" s="10"/>
      <c r="F79" s="10"/>
      <c r="G79" s="10"/>
      <c r="H79" s="10"/>
      <c r="I79" s="10"/>
      <c r="J79" s="10"/>
      <c r="K79" s="12"/>
    </row>
    <row r="80" spans="2:21" ht="15.5" x14ac:dyDescent="0.35">
      <c r="B80" s="13"/>
      <c r="C80" s="14"/>
      <c r="D80" s="15" t="s">
        <v>230</v>
      </c>
      <c r="E80" s="16"/>
      <c r="F80" s="16"/>
      <c r="G80" s="16"/>
      <c r="H80" s="16"/>
      <c r="I80" s="16"/>
      <c r="J80" s="16"/>
      <c r="K80" s="133"/>
    </row>
    <row r="81" spans="2:11" ht="12" customHeight="1" x14ac:dyDescent="0.35">
      <c r="B81" s="13"/>
      <c r="C81" s="18"/>
      <c r="D81" s="19"/>
      <c r="E81" s="18"/>
      <c r="F81" s="18"/>
      <c r="G81" s="18"/>
      <c r="H81" s="18"/>
      <c r="I81" s="18"/>
      <c r="J81" s="18"/>
      <c r="K81" s="17"/>
    </row>
    <row r="82" spans="2:11" ht="26.25" customHeight="1" x14ac:dyDescent="0.35">
      <c r="B82" s="13"/>
      <c r="C82" s="262">
        <v>12</v>
      </c>
      <c r="D82" s="485" t="s">
        <v>277</v>
      </c>
      <c r="E82" s="485"/>
      <c r="F82" s="485"/>
      <c r="G82" s="485"/>
      <c r="H82" s="485"/>
      <c r="I82" s="485"/>
      <c r="J82" s="486"/>
      <c r="K82" s="17"/>
    </row>
    <row r="83" spans="2:11" x14ac:dyDescent="0.35">
      <c r="B83" s="13"/>
      <c r="C83" s="260"/>
      <c r="D83" s="418" t="s">
        <v>262</v>
      </c>
      <c r="E83" s="418"/>
      <c r="F83" s="418"/>
      <c r="G83" s="418"/>
      <c r="H83" s="418"/>
      <c r="I83" s="418"/>
      <c r="J83" s="479"/>
      <c r="K83" s="17"/>
    </row>
    <row r="84" spans="2:11" x14ac:dyDescent="0.35">
      <c r="B84" s="13"/>
      <c r="C84" s="260"/>
      <c r="D84" s="418"/>
      <c r="E84" s="418"/>
      <c r="F84" s="418"/>
      <c r="G84" s="418"/>
      <c r="H84" s="418"/>
      <c r="I84" s="418"/>
      <c r="J84" s="479"/>
      <c r="K84" s="17"/>
    </row>
    <row r="85" spans="2:11" x14ac:dyDescent="0.35">
      <c r="B85" s="13"/>
      <c r="C85" s="260"/>
      <c r="D85" s="418"/>
      <c r="E85" s="418"/>
      <c r="F85" s="418"/>
      <c r="G85" s="418"/>
      <c r="H85" s="418"/>
      <c r="I85" s="418"/>
      <c r="J85" s="479"/>
      <c r="K85" s="17"/>
    </row>
    <row r="86" spans="2:11" x14ac:dyDescent="0.35">
      <c r="B86" s="13"/>
      <c r="C86" s="261"/>
      <c r="D86" s="482"/>
      <c r="E86" s="482"/>
      <c r="F86" s="482"/>
      <c r="G86" s="482"/>
      <c r="H86" s="482"/>
      <c r="I86" s="482"/>
      <c r="J86" s="483"/>
      <c r="K86" s="17"/>
    </row>
    <row r="87" spans="2:11" ht="12" customHeight="1" x14ac:dyDescent="0.35">
      <c r="B87" s="24"/>
      <c r="C87" s="25"/>
      <c r="D87" s="25"/>
      <c r="E87" s="25"/>
      <c r="F87" s="25"/>
      <c r="G87" s="25"/>
      <c r="H87" s="25"/>
      <c r="I87" s="25"/>
      <c r="J87" s="25"/>
      <c r="K87" s="26"/>
    </row>
    <row r="88" spans="2:11" ht="12" customHeight="1" x14ac:dyDescent="0.35"/>
    <row r="89" spans="2:11" ht="12" customHeight="1" x14ac:dyDescent="0.5">
      <c r="B89" s="9"/>
      <c r="C89" s="10"/>
      <c r="D89" s="11"/>
      <c r="E89" s="10"/>
      <c r="F89" s="10"/>
      <c r="G89" s="10"/>
      <c r="H89" s="10"/>
      <c r="I89" s="10"/>
      <c r="J89" s="10"/>
      <c r="K89" s="12"/>
    </row>
    <row r="90" spans="2:11" ht="15.5" x14ac:dyDescent="0.35">
      <c r="B90" s="13"/>
      <c r="C90" s="14"/>
      <c r="D90" s="15" t="s">
        <v>233</v>
      </c>
      <c r="E90" s="16"/>
      <c r="F90" s="16"/>
      <c r="G90" s="16"/>
      <c r="H90" s="16"/>
      <c r="I90" s="16"/>
      <c r="J90" s="16"/>
      <c r="K90" s="133"/>
    </row>
    <row r="91" spans="2:11" ht="12" customHeight="1" x14ac:dyDescent="0.35">
      <c r="B91" s="13"/>
      <c r="C91" s="18"/>
      <c r="D91" s="19"/>
      <c r="E91" s="18"/>
      <c r="F91" s="18"/>
      <c r="G91" s="18"/>
      <c r="H91" s="18"/>
      <c r="I91" s="18"/>
      <c r="J91" s="18"/>
      <c r="K91" s="17"/>
    </row>
    <row r="92" spans="2:11" x14ac:dyDescent="0.35">
      <c r="B92" s="13"/>
      <c r="C92" s="262">
        <v>13</v>
      </c>
      <c r="D92" s="485" t="s">
        <v>278</v>
      </c>
      <c r="E92" s="485"/>
      <c r="F92" s="485"/>
      <c r="G92" s="485"/>
      <c r="H92" s="485"/>
      <c r="I92" s="485"/>
      <c r="J92" s="486"/>
      <c r="K92" s="17"/>
    </row>
    <row r="93" spans="2:11" x14ac:dyDescent="0.35">
      <c r="B93" s="13"/>
      <c r="C93" s="260"/>
      <c r="D93" s="418" t="s">
        <v>262</v>
      </c>
      <c r="E93" s="418"/>
      <c r="F93" s="418"/>
      <c r="G93" s="418"/>
      <c r="H93" s="418"/>
      <c r="I93" s="418"/>
      <c r="J93" s="479"/>
      <c r="K93" s="17"/>
    </row>
    <row r="94" spans="2:11" x14ac:dyDescent="0.35">
      <c r="B94" s="13"/>
      <c r="C94" s="260"/>
      <c r="D94" s="418"/>
      <c r="E94" s="418"/>
      <c r="F94" s="418"/>
      <c r="G94" s="418"/>
      <c r="H94" s="418"/>
      <c r="I94" s="418"/>
      <c r="J94" s="479"/>
      <c r="K94" s="17"/>
    </row>
    <row r="95" spans="2:11" x14ac:dyDescent="0.35">
      <c r="B95" s="13"/>
      <c r="C95" s="260"/>
      <c r="D95" s="418"/>
      <c r="E95" s="418"/>
      <c r="F95" s="418"/>
      <c r="G95" s="418"/>
      <c r="H95" s="418"/>
      <c r="I95" s="418"/>
      <c r="J95" s="479"/>
      <c r="K95" s="17"/>
    </row>
    <row r="96" spans="2:11" x14ac:dyDescent="0.35">
      <c r="B96" s="13"/>
      <c r="C96" s="261"/>
      <c r="D96" s="482"/>
      <c r="E96" s="482"/>
      <c r="F96" s="482"/>
      <c r="G96" s="482"/>
      <c r="H96" s="482"/>
      <c r="I96" s="482"/>
      <c r="J96" s="483"/>
      <c r="K96" s="17"/>
    </row>
    <row r="97" spans="2:11" x14ac:dyDescent="0.35">
      <c r="B97" s="13"/>
      <c r="C97" s="262">
        <v>14</v>
      </c>
      <c r="D97" s="485" t="s">
        <v>279</v>
      </c>
      <c r="E97" s="485"/>
      <c r="F97" s="485"/>
      <c r="G97" s="485"/>
      <c r="H97" s="485"/>
      <c r="I97" s="485"/>
      <c r="J97" s="486"/>
      <c r="K97" s="17"/>
    </row>
    <row r="98" spans="2:11" x14ac:dyDescent="0.35">
      <c r="B98" s="13"/>
      <c r="C98" s="260"/>
      <c r="D98" s="418" t="s">
        <v>262</v>
      </c>
      <c r="E98" s="418"/>
      <c r="F98" s="418"/>
      <c r="G98" s="418"/>
      <c r="H98" s="418"/>
      <c r="I98" s="418"/>
      <c r="J98" s="479"/>
      <c r="K98" s="17"/>
    </row>
    <row r="99" spans="2:11" x14ac:dyDescent="0.35">
      <c r="B99" s="13"/>
      <c r="C99" s="260"/>
      <c r="D99" s="418"/>
      <c r="E99" s="418"/>
      <c r="F99" s="418"/>
      <c r="G99" s="418"/>
      <c r="H99" s="418"/>
      <c r="I99" s="418"/>
      <c r="J99" s="479"/>
      <c r="K99" s="17"/>
    </row>
    <row r="100" spans="2:11" x14ac:dyDescent="0.35">
      <c r="B100" s="13"/>
      <c r="C100" s="260"/>
      <c r="D100" s="418"/>
      <c r="E100" s="418"/>
      <c r="F100" s="418"/>
      <c r="G100" s="418"/>
      <c r="H100" s="418"/>
      <c r="I100" s="418"/>
      <c r="J100" s="479"/>
      <c r="K100" s="17"/>
    </row>
    <row r="101" spans="2:11" x14ac:dyDescent="0.35">
      <c r="B101" s="13"/>
      <c r="C101" s="261"/>
      <c r="D101" s="482"/>
      <c r="E101" s="482"/>
      <c r="F101" s="482"/>
      <c r="G101" s="482"/>
      <c r="H101" s="482"/>
      <c r="I101" s="482"/>
      <c r="J101" s="483"/>
      <c r="K101" s="17"/>
    </row>
    <row r="102" spans="2:11" ht="39" customHeight="1" x14ac:dyDescent="0.35">
      <c r="B102" s="13"/>
      <c r="C102" s="262">
        <v>15</v>
      </c>
      <c r="D102" s="485" t="s">
        <v>280</v>
      </c>
      <c r="E102" s="485"/>
      <c r="F102" s="485"/>
      <c r="G102" s="485"/>
      <c r="H102" s="485"/>
      <c r="I102" s="485"/>
      <c r="J102" s="486"/>
      <c r="K102" s="17"/>
    </row>
    <row r="103" spans="2:11" x14ac:dyDescent="0.35">
      <c r="B103" s="13"/>
      <c r="C103" s="260"/>
      <c r="D103" s="418" t="s">
        <v>262</v>
      </c>
      <c r="E103" s="418"/>
      <c r="F103" s="418"/>
      <c r="G103" s="418"/>
      <c r="H103" s="418"/>
      <c r="I103" s="418"/>
      <c r="J103" s="479"/>
      <c r="K103" s="17"/>
    </row>
    <row r="104" spans="2:11" x14ac:dyDescent="0.35">
      <c r="B104" s="13"/>
      <c r="C104" s="260"/>
      <c r="D104" s="418"/>
      <c r="E104" s="418"/>
      <c r="F104" s="418"/>
      <c r="G104" s="418"/>
      <c r="H104" s="418"/>
      <c r="I104" s="418"/>
      <c r="J104" s="479"/>
      <c r="K104" s="17"/>
    </row>
    <row r="105" spans="2:11" x14ac:dyDescent="0.35">
      <c r="B105" s="13"/>
      <c r="C105" s="260"/>
      <c r="D105" s="418"/>
      <c r="E105" s="418"/>
      <c r="F105" s="418"/>
      <c r="G105" s="418"/>
      <c r="H105" s="418"/>
      <c r="I105" s="418"/>
      <c r="J105" s="479"/>
      <c r="K105" s="17"/>
    </row>
    <row r="106" spans="2:11" x14ac:dyDescent="0.35">
      <c r="B106" s="13"/>
      <c r="C106" s="261"/>
      <c r="D106" s="482"/>
      <c r="E106" s="482"/>
      <c r="F106" s="482"/>
      <c r="G106" s="482"/>
      <c r="H106" s="482"/>
      <c r="I106" s="482"/>
      <c r="J106" s="483"/>
      <c r="K106" s="17"/>
    </row>
    <row r="107" spans="2:11" ht="12" customHeight="1" x14ac:dyDescent="0.35">
      <c r="B107" s="24"/>
      <c r="C107" s="25"/>
      <c r="D107" s="25"/>
      <c r="E107" s="25"/>
      <c r="F107" s="25"/>
      <c r="G107" s="25"/>
      <c r="H107" s="25"/>
      <c r="I107" s="25"/>
      <c r="J107" s="25"/>
      <c r="K107" s="26"/>
    </row>
    <row r="108" spans="2:11" ht="12" customHeight="1" x14ac:dyDescent="0.35"/>
    <row r="109" spans="2:11" ht="12" customHeight="1" x14ac:dyDescent="0.5">
      <c r="B109" s="9"/>
      <c r="C109" s="10"/>
      <c r="D109" s="11"/>
      <c r="E109" s="10"/>
      <c r="F109" s="10"/>
      <c r="G109" s="10"/>
      <c r="H109" s="10"/>
      <c r="I109" s="10"/>
      <c r="J109" s="10"/>
      <c r="K109" s="12"/>
    </row>
    <row r="110" spans="2:11" ht="15.5" x14ac:dyDescent="0.35">
      <c r="B110" s="13"/>
      <c r="C110" s="14"/>
      <c r="D110" s="15" t="s">
        <v>281</v>
      </c>
      <c r="E110" s="16"/>
      <c r="F110" s="16"/>
      <c r="G110" s="16"/>
      <c r="H110" s="16"/>
      <c r="I110" s="16"/>
      <c r="J110" s="16"/>
      <c r="K110" s="133"/>
    </row>
    <row r="111" spans="2:11" ht="12" customHeight="1" x14ac:dyDescent="0.35">
      <c r="B111" s="13"/>
      <c r="C111" s="18"/>
      <c r="D111" s="19"/>
      <c r="E111" s="18"/>
      <c r="F111" s="18"/>
      <c r="G111" s="18"/>
      <c r="H111" s="18"/>
      <c r="I111" s="18"/>
      <c r="J111" s="18"/>
      <c r="K111" s="17"/>
    </row>
    <row r="112" spans="2:11" ht="27" customHeight="1" x14ac:dyDescent="0.35">
      <c r="B112" s="13"/>
      <c r="C112" s="262">
        <v>16</v>
      </c>
      <c r="D112" s="485" t="s">
        <v>282</v>
      </c>
      <c r="E112" s="485"/>
      <c r="F112" s="485"/>
      <c r="G112" s="485"/>
      <c r="H112" s="485"/>
      <c r="I112" s="485"/>
      <c r="J112" s="486"/>
      <c r="K112" s="17"/>
    </row>
    <row r="113" spans="2:11" x14ac:dyDescent="0.35">
      <c r="B113" s="13"/>
      <c r="C113" s="260"/>
      <c r="D113" s="418" t="s">
        <v>262</v>
      </c>
      <c r="E113" s="418"/>
      <c r="F113" s="418"/>
      <c r="G113" s="418"/>
      <c r="H113" s="418"/>
      <c r="I113" s="418"/>
      <c r="J113" s="479"/>
      <c r="K113" s="17"/>
    </row>
    <row r="114" spans="2:11" x14ac:dyDescent="0.35">
      <c r="B114" s="13"/>
      <c r="C114" s="260"/>
      <c r="D114" s="418"/>
      <c r="E114" s="418"/>
      <c r="F114" s="418"/>
      <c r="G114" s="418"/>
      <c r="H114" s="418"/>
      <c r="I114" s="418"/>
      <c r="J114" s="479"/>
      <c r="K114" s="17"/>
    </row>
    <row r="115" spans="2:11" x14ac:dyDescent="0.35">
      <c r="B115" s="13"/>
      <c r="C115" s="260"/>
      <c r="D115" s="418"/>
      <c r="E115" s="418"/>
      <c r="F115" s="418"/>
      <c r="G115" s="418"/>
      <c r="H115" s="418"/>
      <c r="I115" s="418"/>
      <c r="J115" s="479"/>
      <c r="K115" s="17"/>
    </row>
    <row r="116" spans="2:11" x14ac:dyDescent="0.35">
      <c r="B116" s="13"/>
      <c r="C116" s="261"/>
      <c r="D116" s="482"/>
      <c r="E116" s="482"/>
      <c r="F116" s="482"/>
      <c r="G116" s="482"/>
      <c r="H116" s="482"/>
      <c r="I116" s="482"/>
      <c r="J116" s="483"/>
      <c r="K116" s="17"/>
    </row>
    <row r="117" spans="2:11" x14ac:dyDescent="0.35">
      <c r="B117" s="13"/>
      <c r="C117" s="262">
        <v>17</v>
      </c>
      <c r="D117" s="485" t="s">
        <v>283</v>
      </c>
      <c r="E117" s="485"/>
      <c r="F117" s="485"/>
      <c r="G117" s="485"/>
      <c r="H117" s="485"/>
      <c r="I117" s="485"/>
      <c r="J117" s="486"/>
      <c r="K117" s="17"/>
    </row>
    <row r="118" spans="2:11" x14ac:dyDescent="0.35">
      <c r="B118" s="13"/>
      <c r="C118" s="260"/>
      <c r="D118" s="418" t="s">
        <v>262</v>
      </c>
      <c r="E118" s="418"/>
      <c r="F118" s="418"/>
      <c r="G118" s="418"/>
      <c r="H118" s="418"/>
      <c r="I118" s="418"/>
      <c r="J118" s="479"/>
      <c r="K118" s="17"/>
    </row>
    <row r="119" spans="2:11" x14ac:dyDescent="0.35">
      <c r="B119" s="13"/>
      <c r="C119" s="260"/>
      <c r="D119" s="418"/>
      <c r="E119" s="418"/>
      <c r="F119" s="418"/>
      <c r="G119" s="418"/>
      <c r="H119" s="418"/>
      <c r="I119" s="418"/>
      <c r="J119" s="479"/>
      <c r="K119" s="17"/>
    </row>
    <row r="120" spans="2:11" x14ac:dyDescent="0.35">
      <c r="B120" s="13"/>
      <c r="C120" s="260"/>
      <c r="D120" s="418"/>
      <c r="E120" s="418"/>
      <c r="F120" s="418"/>
      <c r="G120" s="418"/>
      <c r="H120" s="418"/>
      <c r="I120" s="418"/>
      <c r="J120" s="479"/>
      <c r="K120" s="17"/>
    </row>
    <row r="121" spans="2:11" x14ac:dyDescent="0.35">
      <c r="B121" s="13"/>
      <c r="C121" s="261"/>
      <c r="D121" s="482"/>
      <c r="E121" s="482"/>
      <c r="F121" s="482"/>
      <c r="G121" s="482"/>
      <c r="H121" s="482"/>
      <c r="I121" s="482"/>
      <c r="J121" s="483"/>
      <c r="K121" s="17"/>
    </row>
    <row r="122" spans="2:11" ht="12" customHeight="1" x14ac:dyDescent="0.35">
      <c r="B122" s="24"/>
      <c r="C122" s="25"/>
      <c r="D122" s="25"/>
      <c r="E122" s="25"/>
      <c r="F122" s="25"/>
      <c r="G122" s="25"/>
      <c r="H122" s="25"/>
      <c r="I122" s="25"/>
      <c r="J122" s="25"/>
      <c r="K122" s="26"/>
    </row>
  </sheetData>
  <mergeCells count="39">
    <mergeCell ref="D113:J116"/>
    <mergeCell ref="D117:J117"/>
    <mergeCell ref="D118:J121"/>
    <mergeCell ref="D97:J97"/>
    <mergeCell ref="D98:J101"/>
    <mergeCell ref="D102:J102"/>
    <mergeCell ref="D103:J106"/>
    <mergeCell ref="D112:J112"/>
    <mergeCell ref="D93:J96"/>
    <mergeCell ref="D77:J77"/>
    <mergeCell ref="D92:J92"/>
    <mergeCell ref="D82:J82"/>
    <mergeCell ref="D83:J86"/>
    <mergeCell ref="D60:J63"/>
    <mergeCell ref="D64:J64"/>
    <mergeCell ref="D65:J68"/>
    <mergeCell ref="D69:J69"/>
    <mergeCell ref="D70:J73"/>
    <mergeCell ref="D41:J44"/>
    <mergeCell ref="D45:J45"/>
    <mergeCell ref="D46:J49"/>
    <mergeCell ref="D3:F3"/>
    <mergeCell ref="D59:J59"/>
    <mergeCell ref="D53:J53"/>
    <mergeCell ref="D54:J54"/>
    <mergeCell ref="D35:J35"/>
    <mergeCell ref="D36:J39"/>
    <mergeCell ref="D40:J40"/>
    <mergeCell ref="D29:J29"/>
    <mergeCell ref="D30:J33"/>
    <mergeCell ref="D17:J17"/>
    <mergeCell ref="D18:J21"/>
    <mergeCell ref="D23:J23"/>
    <mergeCell ref="D24:J27"/>
    <mergeCell ref="C2:J2"/>
    <mergeCell ref="D7:J7"/>
    <mergeCell ref="D8:J11"/>
    <mergeCell ref="D12:J12"/>
    <mergeCell ref="D13:J16"/>
  </mergeCells>
  <pageMargins left="0.7" right="0.7" top="0.75" bottom="0.75" header="0.3" footer="0.3"/>
  <pageSetup scale="74" fitToHeight="0" orientation="portrait" horizontalDpi="1200" verticalDpi="1200" r:id="rId1"/>
  <headerFoot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5987753D55B941A677696AB0C2423C" ma:contentTypeVersion="17" ma:contentTypeDescription="Create a new document." ma:contentTypeScope="" ma:versionID="56b77e1a00fa2a8cf5c7354f651b0e92">
  <xsd:schema xmlns:xsd="http://www.w3.org/2001/XMLSchema" xmlns:xs="http://www.w3.org/2001/XMLSchema" xmlns:p="http://schemas.microsoft.com/office/2006/metadata/properties" xmlns:ns2="286f34c6-85b6-45d0-827a-cbebc156b941" xmlns:ns3="19e2ddaa-ee0b-4074-ab45-a46d6807382e" targetNamespace="http://schemas.microsoft.com/office/2006/metadata/properties" ma:root="true" ma:fieldsID="44b759fdf078f88962f749bffd1260df" ns2:_="" ns3:_="">
    <xsd:import namespace="286f34c6-85b6-45d0-827a-cbebc156b941"/>
    <xsd:import namespace="19e2ddaa-ee0b-4074-ab45-a46d680738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6f34c6-85b6-45d0-827a-cbebc156b9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bd5f298-1e24-4768-94fc-a8b9045ba2dd"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e2ddaa-ee0b-4074-ab45-a46d6807382e"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9597afe-f64c-4967-a84f-3a183ea8fc4e}" ma:internalName="TaxCatchAll" ma:showField="CatchAllData" ma:web="19e2ddaa-ee0b-4074-ab45-a46d6807382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6f34c6-85b6-45d0-827a-cbebc156b941">
      <Terms xmlns="http://schemas.microsoft.com/office/infopath/2007/PartnerControls"/>
    </lcf76f155ced4ddcb4097134ff3c332f>
    <TaxCatchAll xmlns="19e2ddaa-ee0b-4074-ab45-a46d6807382e" xsi:nil="true"/>
    <SharedWithUsers xmlns="19e2ddaa-ee0b-4074-ab45-a46d6807382e">
      <UserInfo>
        <DisplayName>Maxwell, Chris</DisplayName>
        <AccountId>75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5F1F2D-EE54-471F-98C4-16BB12C097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6f34c6-85b6-45d0-827a-cbebc156b941"/>
    <ds:schemaRef ds:uri="19e2ddaa-ee0b-4074-ab45-a46d6807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B4A456-B7ED-4374-BB7A-91EA6E4EADCB}">
  <ds:schemaRefs>
    <ds:schemaRef ds:uri="http://schemas.microsoft.com/office/2006/metadata/properties"/>
    <ds:schemaRef ds:uri="http://schemas.microsoft.com/office/infopath/2007/PartnerControls"/>
    <ds:schemaRef ds:uri="286f34c6-85b6-45d0-827a-cbebc156b941"/>
    <ds:schemaRef ds:uri="19e2ddaa-ee0b-4074-ab45-a46d6807382e"/>
  </ds:schemaRefs>
</ds:datastoreItem>
</file>

<file path=customXml/itemProps3.xml><?xml version="1.0" encoding="utf-8"?>
<ds:datastoreItem xmlns:ds="http://schemas.openxmlformats.org/officeDocument/2006/customXml" ds:itemID="{CE8D27BB-C12A-490C-8E13-2F8439333E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 (CRDF)</vt:lpstr>
      <vt:lpstr>Lists</vt:lpstr>
      <vt:lpstr>Primary</vt:lpstr>
      <vt:lpstr>Costshares</vt:lpstr>
      <vt:lpstr>Training</vt:lpstr>
      <vt:lpstr>Budget Narrative</vt:lpstr>
      <vt:lpstr>'Budget Narrative'!Print_Area</vt:lpstr>
      <vt:lpstr>Costshares!Print_Area</vt:lpstr>
      <vt:lpstr>Primary!Print_Area</vt:lpstr>
      <vt:lpstr>Training!Print_Area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Zabaneh, Nadine</cp:lastModifiedBy>
  <cp:revision/>
  <dcterms:created xsi:type="dcterms:W3CDTF">2018-02-13T15:58:48Z</dcterms:created>
  <dcterms:modified xsi:type="dcterms:W3CDTF">2023-02-19T10:53:11Z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0x010100FD5987753D55B941A677696AB0C2423C</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y fmtid="{D5CDD505-2E9C-101B-9397-08002B2CF9AE}" pid="10" name="_ExtendedDescription">
    <vt:lpwstr/>
  </property>
  <property fmtid="{D5CDD505-2E9C-101B-9397-08002B2CF9AE}" pid="11" name="MediaServiceImageTags">
    <vt:lpwstr/>
  </property>
</Properties>
</file>